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66925"/>
  <mc:AlternateContent xmlns:mc="http://schemas.openxmlformats.org/markup-compatibility/2006">
    <mc:Choice Requires="x15">
      <x15ac:absPath xmlns:x15ac="http://schemas.microsoft.com/office/spreadsheetml/2010/11/ac" url="G:\My Drive\Resources\PM templates\Elemental Methodology_200901\"/>
    </mc:Choice>
  </mc:AlternateContent>
  <xr:revisionPtr revIDLastSave="0" documentId="13_ncr:1_{C3E8226E-4361-41CF-8537-F84BC74D1E11}" xr6:coauthVersionLast="45" xr6:coauthVersionMax="45" xr10:uidLastSave="{00000000-0000-0000-0000-000000000000}"/>
  <bookViews>
    <workbookView xWindow="-96" yWindow="-96" windowWidth="21864" windowHeight="13152" tabRatio="879" xr2:uid="{00000000-000D-0000-FFFF-FFFF00000000}"/>
  </bookViews>
  <sheets>
    <sheet name="RADICAL Summary" sheetId="1" r:id="rId1"/>
    <sheet name="Risks" sheetId="17" r:id="rId2"/>
    <sheet name="Actions" sheetId="11" r:id="rId3"/>
    <sheet name="DASHBOARD" sheetId="13" r:id="rId4"/>
    <sheet name="Issues" sheetId="5" r:id="rId5"/>
    <sheet name="Changes" sheetId="4" r:id="rId6"/>
    <sheet name="Assumptions &amp; Constraints" sheetId="9" r:id="rId7"/>
    <sheet name="Lessons Learned" sheetId="10" r:id="rId8"/>
    <sheet name="Metadata" sheetId="15" r:id="rId9"/>
  </sheets>
  <externalReferences>
    <externalReference r:id="rId10"/>
  </externalReferences>
  <definedNames>
    <definedName name="ActiveRow">1</definedName>
    <definedName name="ConsequenceDrop">[1]lists!$B$14:$B$18</definedName>
    <definedName name="Likelihood">[1]lists!$B$5:$B$9</definedName>
    <definedName name="_xlnm.Print_Titles" localSheetId="1">Risks!$A:$N</definedName>
    <definedName name="RTPStatus">[1]Definitions!$B$27:$B$31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 i="17" l="1"/>
  <c r="X6" i="17"/>
  <c r="X7" i="17"/>
  <c r="X8" i="17"/>
  <c r="X9" i="17"/>
  <c r="X10" i="17"/>
  <c r="X11" i="17"/>
  <c r="X12" i="17"/>
  <c r="X13" i="17"/>
  <c r="X14" i="17"/>
  <c r="X15" i="17"/>
  <c r="X16" i="17"/>
  <c r="X17" i="17"/>
  <c r="X18" i="17"/>
  <c r="X19" i="17"/>
  <c r="X20" i="17"/>
  <c r="X21" i="17"/>
  <c r="X22" i="17"/>
  <c r="X23" i="17"/>
  <c r="X24" i="17"/>
  <c r="X25" i="17"/>
  <c r="X26" i="17"/>
  <c r="X27" i="17"/>
  <c r="X28" i="17"/>
  <c r="X29" i="17"/>
  <c r="X30" i="17"/>
  <c r="X31" i="17"/>
  <c r="X32" i="17"/>
  <c r="X33" i="17"/>
  <c r="D8" i="15"/>
  <c r="D7" i="15"/>
  <c r="D6" i="15"/>
  <c r="D5" i="15"/>
  <c r="D4" i="15"/>
  <c r="D3" i="15"/>
  <c r="D2" i="15"/>
  <c r="O199" i="13" l="1"/>
  <c r="IK199" i="13" s="1"/>
  <c r="K199" i="13"/>
  <c r="O198" i="13"/>
  <c r="K198" i="13"/>
  <c r="O197" i="13"/>
  <c r="IJ197" i="13" s="1"/>
  <c r="K197" i="13"/>
  <c r="O196" i="13"/>
  <c r="P196" i="13" s="1"/>
  <c r="N196" i="13" s="1"/>
  <c r="Q196" i="13" s="1"/>
  <c r="K196" i="13"/>
  <c r="O195" i="13"/>
  <c r="K195" i="13"/>
  <c r="O194" i="13"/>
  <c r="K194" i="13"/>
  <c r="O193" i="13"/>
  <c r="IF193" i="13" s="1"/>
  <c r="K193" i="13"/>
  <c r="O192" i="13"/>
  <c r="IF192" i="13" s="1"/>
  <c r="K192" i="13"/>
  <c r="O191" i="13"/>
  <c r="II191" i="13" s="1"/>
  <c r="K191" i="13"/>
  <c r="O190" i="13"/>
  <c r="IF190" i="13" s="1"/>
  <c r="K190" i="13"/>
  <c r="O189" i="13"/>
  <c r="IN189" i="13" s="1"/>
  <c r="K189" i="13"/>
  <c r="O188" i="13"/>
  <c r="K188" i="13"/>
  <c r="O187" i="13"/>
  <c r="IF187" i="13" s="1"/>
  <c r="K187" i="13"/>
  <c r="O186" i="13"/>
  <c r="IN186" i="13" s="1"/>
  <c r="K186" i="13"/>
  <c r="O185" i="13"/>
  <c r="K185" i="13"/>
  <c r="O184" i="13"/>
  <c r="P184" i="13" s="1"/>
  <c r="N184" i="13" s="1"/>
  <c r="Q184" i="13" s="1"/>
  <c r="K184" i="13"/>
  <c r="O183" i="13"/>
  <c r="K183" i="13"/>
  <c r="O182" i="13"/>
  <c r="IK182" i="13" s="1"/>
  <c r="K182" i="13"/>
  <c r="O181" i="13"/>
  <c r="IL181" i="13" s="1"/>
  <c r="K181" i="13"/>
  <c r="O180" i="13"/>
  <c r="IK180" i="13" s="1"/>
  <c r="K180" i="13"/>
  <c r="O179" i="13"/>
  <c r="IJ179" i="13" s="1"/>
  <c r="K179" i="13"/>
  <c r="O178" i="13"/>
  <c r="IJ178" i="13" s="1"/>
  <c r="K178" i="13"/>
  <c r="O177" i="13"/>
  <c r="IE177" i="13" s="1"/>
  <c r="K177" i="13"/>
  <c r="O176" i="13"/>
  <c r="IM176" i="13" s="1"/>
  <c r="K176" i="13"/>
  <c r="O175" i="13"/>
  <c r="IK175" i="13" s="1"/>
  <c r="K175" i="13"/>
  <c r="O174" i="13"/>
  <c r="IB174" i="13" s="1"/>
  <c r="K174" i="13"/>
  <c r="O173" i="13"/>
  <c r="IL173" i="13" s="1"/>
  <c r="K173" i="13"/>
  <c r="O172" i="13"/>
  <c r="IB172" i="13" s="1"/>
  <c r="K172" i="13"/>
  <c r="O171" i="13"/>
  <c r="IK171" i="13" s="1"/>
  <c r="K171" i="13"/>
  <c r="O170" i="13"/>
  <c r="K170" i="13"/>
  <c r="O169" i="13"/>
  <c r="IE169" i="13" s="1"/>
  <c r="K169" i="13"/>
  <c r="O168" i="13"/>
  <c r="IK168" i="13" s="1"/>
  <c r="K168" i="13"/>
  <c r="O167" i="13"/>
  <c r="IM167" i="13" s="1"/>
  <c r="K167" i="13"/>
  <c r="O166" i="13"/>
  <c r="IK166" i="13" s="1"/>
  <c r="K166" i="13"/>
  <c r="O165" i="13"/>
  <c r="IB165" i="13" s="1"/>
  <c r="K165" i="13"/>
  <c r="O164" i="13"/>
  <c r="IC164" i="13" s="1"/>
  <c r="K164" i="13"/>
  <c r="O163" i="13"/>
  <c r="II163" i="13" s="1"/>
  <c r="K163" i="13"/>
  <c r="O162" i="13"/>
  <c r="IN162" i="13" s="1"/>
  <c r="K162" i="13"/>
  <c r="O161" i="13"/>
  <c r="IJ161" i="13" s="1"/>
  <c r="K161" i="13"/>
  <c r="O160" i="13"/>
  <c r="IL160" i="13" s="1"/>
  <c r="K160" i="13"/>
  <c r="O159" i="13"/>
  <c r="IJ159" i="13" s="1"/>
  <c r="K159" i="13"/>
  <c r="O158" i="13"/>
  <c r="K158" i="13"/>
  <c r="O157" i="13"/>
  <c r="IN157" i="13" s="1"/>
  <c r="K157" i="13"/>
  <c r="O156" i="13"/>
  <c r="IL156" i="13" s="1"/>
  <c r="K156" i="13"/>
  <c r="O155" i="13"/>
  <c r="IJ155" i="13" s="1"/>
  <c r="K155" i="13"/>
  <c r="O154" i="13"/>
  <c r="II154" i="13" s="1"/>
  <c r="K154" i="13"/>
  <c r="O153" i="13"/>
  <c r="IN153" i="13" s="1"/>
  <c r="K153" i="13"/>
  <c r="O152" i="13"/>
  <c r="IE152" i="13" s="1"/>
  <c r="K152" i="13"/>
  <c r="O151" i="13"/>
  <c r="IJ151" i="13" s="1"/>
  <c r="K151" i="13"/>
  <c r="O150" i="13"/>
  <c r="HZ150" i="13" s="1"/>
  <c r="K150" i="13"/>
  <c r="O149" i="13"/>
  <c r="IF149" i="13" s="1"/>
  <c r="K149" i="13"/>
  <c r="O148" i="13"/>
  <c r="IG148" i="13" s="1"/>
  <c r="K148" i="13"/>
  <c r="O147" i="13"/>
  <c r="K147" i="13"/>
  <c r="O146" i="13"/>
  <c r="K146" i="13"/>
  <c r="O145" i="13"/>
  <c r="K145" i="13"/>
  <c r="O144" i="13"/>
  <c r="IG144" i="13" s="1"/>
  <c r="K144" i="13"/>
  <c r="O143" i="13"/>
  <c r="IJ143" i="13" s="1"/>
  <c r="K143" i="13"/>
  <c r="O142" i="13"/>
  <c r="IF142" i="13" s="1"/>
  <c r="K142" i="13"/>
  <c r="O141" i="13"/>
  <c r="IG141" i="13" s="1"/>
  <c r="K141" i="13"/>
  <c r="O140" i="13"/>
  <c r="HZ140" i="13" s="1"/>
  <c r="K140" i="13"/>
  <c r="O139" i="13"/>
  <c r="HZ139" i="13" s="1"/>
  <c r="K139" i="13"/>
  <c r="O138" i="13"/>
  <c r="IK138" i="13" s="1"/>
  <c r="K138" i="13"/>
  <c r="O137" i="13"/>
  <c r="IK137" i="13" s="1"/>
  <c r="K137" i="13"/>
  <c r="O136" i="13"/>
  <c r="K136" i="13"/>
  <c r="O135" i="13"/>
  <c r="K135" i="13"/>
  <c r="O134" i="13"/>
  <c r="IM134" i="13" s="1"/>
  <c r="K134" i="13"/>
  <c r="O133" i="13"/>
  <c r="IL133" i="13" s="1"/>
  <c r="K133" i="13"/>
  <c r="O132" i="13"/>
  <c r="IJ132" i="13" s="1"/>
  <c r="K132" i="13"/>
  <c r="O131" i="13"/>
  <c r="IM131" i="13" s="1"/>
  <c r="K131" i="13"/>
  <c r="O130" i="13"/>
  <c r="IM130" i="13" s="1"/>
  <c r="K130" i="13"/>
  <c r="O129" i="13"/>
  <c r="IM129" i="13" s="1"/>
  <c r="K129" i="13"/>
  <c r="O128" i="13"/>
  <c r="IJ128" i="13" s="1"/>
  <c r="K128" i="13"/>
  <c r="O127" i="13"/>
  <c r="II127" i="13" s="1"/>
  <c r="K127" i="13"/>
  <c r="O126" i="13"/>
  <c r="IN126" i="13" s="1"/>
  <c r="K126" i="13"/>
  <c r="O125" i="13"/>
  <c r="IN125" i="13" s="1"/>
  <c r="K125" i="13"/>
  <c r="O124" i="13"/>
  <c r="IJ124" i="13" s="1"/>
  <c r="K124" i="13"/>
  <c r="O123" i="13"/>
  <c r="II123" i="13" s="1"/>
  <c r="K123" i="13"/>
  <c r="O122" i="13"/>
  <c r="IN122" i="13" s="1"/>
  <c r="K122" i="13"/>
  <c r="O121" i="13"/>
  <c r="IJ121" i="13" s="1"/>
  <c r="K121" i="13"/>
  <c r="O120" i="13"/>
  <c r="IN120" i="13" s="1"/>
  <c r="K120" i="13"/>
  <c r="O119" i="13"/>
  <c r="IA119" i="13" s="1"/>
  <c r="K119" i="13"/>
  <c r="O118" i="13"/>
  <c r="K118" i="13"/>
  <c r="O117" i="13"/>
  <c r="K117" i="13"/>
  <c r="O116" i="13"/>
  <c r="IC116" i="13" s="1"/>
  <c r="K116" i="13"/>
  <c r="O115" i="13"/>
  <c r="IF115" i="13" s="1"/>
  <c r="K115" i="13"/>
  <c r="O114" i="13"/>
  <c r="IF114" i="13" s="1"/>
  <c r="K114" i="13"/>
  <c r="O113" i="13"/>
  <c r="IF113" i="13" s="1"/>
  <c r="K113" i="13"/>
  <c r="O112" i="13"/>
  <c r="IF112" i="13" s="1"/>
  <c r="K112" i="13"/>
  <c r="O111" i="13"/>
  <c r="IM111" i="13" s="1"/>
  <c r="K111" i="13"/>
  <c r="O110" i="13"/>
  <c r="IK110" i="13" s="1"/>
  <c r="K110" i="13"/>
  <c r="O109" i="13"/>
  <c r="IM109" i="13" s="1"/>
  <c r="K109" i="13"/>
  <c r="O108" i="13"/>
  <c r="II108" i="13" s="1"/>
  <c r="K108" i="13"/>
  <c r="O107" i="13"/>
  <c r="IJ107" i="13" s="1"/>
  <c r="K107" i="13"/>
  <c r="O106" i="13"/>
  <c r="IG106" i="13" s="1"/>
  <c r="K106" i="13"/>
  <c r="O105" i="13"/>
  <c r="IF105" i="13" s="1"/>
  <c r="K105" i="13"/>
  <c r="O104" i="13"/>
  <c r="IJ104" i="13" s="1"/>
  <c r="K104" i="13"/>
  <c r="O103" i="13"/>
  <c r="K103" i="13"/>
  <c r="O102" i="13"/>
  <c r="IN102" i="13" s="1"/>
  <c r="K102" i="13"/>
  <c r="O101" i="13"/>
  <c r="IL101" i="13" s="1"/>
  <c r="K101" i="13"/>
  <c r="O100" i="13"/>
  <c r="IJ100" i="13" s="1"/>
  <c r="K100" i="13"/>
  <c r="O99" i="13"/>
  <c r="IJ99" i="13" s="1"/>
  <c r="K99" i="13"/>
  <c r="O98" i="13"/>
  <c r="IN98" i="13" s="1"/>
  <c r="K98" i="13"/>
  <c r="O97" i="13"/>
  <c r="K97" i="13"/>
  <c r="O96" i="13"/>
  <c r="IJ96" i="13" s="1"/>
  <c r="K96" i="13"/>
  <c r="O95" i="13"/>
  <c r="IA95" i="13" s="1"/>
  <c r="K95" i="13"/>
  <c r="O94" i="13"/>
  <c r="IN94" i="13" s="1"/>
  <c r="K94" i="13"/>
  <c r="O93" i="13"/>
  <c r="IJ93" i="13" s="1"/>
  <c r="K93" i="13"/>
  <c r="O92" i="13"/>
  <c r="IJ92" i="13" s="1"/>
  <c r="K92" i="13"/>
  <c r="O91" i="13"/>
  <c r="IM91" i="13" s="1"/>
  <c r="K91" i="13"/>
  <c r="O90" i="13"/>
  <c r="IN90" i="13" s="1"/>
  <c r="K90" i="13"/>
  <c r="O89" i="13"/>
  <c r="IJ89" i="13" s="1"/>
  <c r="K89" i="13"/>
  <c r="O88" i="13"/>
  <c r="IM88" i="13" s="1"/>
  <c r="K88" i="13"/>
  <c r="O87" i="13"/>
  <c r="IJ87" i="13" s="1"/>
  <c r="K87" i="13"/>
  <c r="O86" i="13"/>
  <c r="K86" i="13"/>
  <c r="O85" i="13"/>
  <c r="IL85" i="13" s="1"/>
  <c r="K85" i="13"/>
  <c r="O84" i="13"/>
  <c r="IJ84" i="13" s="1"/>
  <c r="K84" i="13"/>
  <c r="O83" i="13"/>
  <c r="IJ83" i="13" s="1"/>
  <c r="K83" i="13"/>
  <c r="O82" i="13"/>
  <c r="IN82" i="13" s="1"/>
  <c r="K82" i="13"/>
  <c r="O81" i="13"/>
  <c r="K81" i="13"/>
  <c r="O80" i="13"/>
  <c r="IJ80" i="13" s="1"/>
  <c r="K80" i="13"/>
  <c r="O79" i="13"/>
  <c r="IJ79" i="13" s="1"/>
  <c r="K79" i="13"/>
  <c r="O78" i="13"/>
  <c r="IN78" i="13" s="1"/>
  <c r="K78" i="13"/>
  <c r="O77" i="13"/>
  <c r="IL77" i="13" s="1"/>
  <c r="K77" i="13"/>
  <c r="O76" i="13"/>
  <c r="IJ76" i="13" s="1"/>
  <c r="K76" i="13"/>
  <c r="O75" i="13"/>
  <c r="II75" i="13" s="1"/>
  <c r="K75" i="13"/>
  <c r="O74" i="13"/>
  <c r="IN74" i="13" s="1"/>
  <c r="K74" i="13"/>
  <c r="O73" i="13"/>
  <c r="IL73" i="13" s="1"/>
  <c r="K73" i="13"/>
  <c r="O72" i="13"/>
  <c r="IJ72" i="13" s="1"/>
  <c r="K72" i="13"/>
  <c r="O71" i="13"/>
  <c r="IJ71" i="13" s="1"/>
  <c r="K71" i="13"/>
  <c r="O70" i="13"/>
  <c r="IN70" i="13" s="1"/>
  <c r="K70" i="13"/>
  <c r="O69" i="13"/>
  <c r="IL69" i="13" s="1"/>
  <c r="K69" i="13"/>
  <c r="O68" i="13"/>
  <c r="IJ68" i="13" s="1"/>
  <c r="K68" i="13"/>
  <c r="O67" i="13"/>
  <c r="K67" i="13"/>
  <c r="O66" i="13"/>
  <c r="IC66" i="13" s="1"/>
  <c r="K66" i="13"/>
  <c r="O65" i="13"/>
  <c r="K65" i="13"/>
  <c r="O64" i="13"/>
  <c r="K64" i="13"/>
  <c r="O63" i="13"/>
  <c r="IG63" i="13" s="1"/>
  <c r="K63" i="13"/>
  <c r="O62" i="13"/>
  <c r="IM62" i="13" s="1"/>
  <c r="K62" i="13"/>
  <c r="O61" i="13"/>
  <c r="K61" i="13"/>
  <c r="O60" i="13"/>
  <c r="IH60" i="13" s="1"/>
  <c r="K60" i="13"/>
  <c r="O59" i="13"/>
  <c r="K59" i="13"/>
  <c r="O58" i="13"/>
  <c r="IM58" i="13" s="1"/>
  <c r="K58" i="13"/>
  <c r="O57" i="13"/>
  <c r="IL57" i="13" s="1"/>
  <c r="K57" i="13"/>
  <c r="O56" i="13"/>
  <c r="IH56" i="13" s="1"/>
  <c r="K56" i="13"/>
  <c r="O55" i="13"/>
  <c r="IG55" i="13" s="1"/>
  <c r="K55" i="13"/>
  <c r="O54" i="13"/>
  <c r="IG54" i="13" s="1"/>
  <c r="K54" i="13"/>
  <c r="O53" i="13"/>
  <c r="IL53" i="13" s="1"/>
  <c r="K53" i="13"/>
  <c r="O52" i="13"/>
  <c r="IJ52" i="13" s="1"/>
  <c r="K52" i="13"/>
  <c r="O51" i="13"/>
  <c r="IG51" i="13" s="1"/>
  <c r="K51" i="13"/>
  <c r="O50" i="13"/>
  <c r="IJ50" i="13" s="1"/>
  <c r="K50" i="13"/>
  <c r="O49" i="13"/>
  <c r="IJ49" i="13" s="1"/>
  <c r="K49" i="13"/>
  <c r="O48" i="13"/>
  <c r="HZ48" i="13" s="1"/>
  <c r="K48" i="13"/>
  <c r="O47" i="13"/>
  <c r="IG47" i="13" s="1"/>
  <c r="K47" i="13"/>
  <c r="O46" i="13"/>
  <c r="IN46" i="13" s="1"/>
  <c r="K46" i="13"/>
  <c r="O45" i="13"/>
  <c r="K45" i="13"/>
  <c r="O44" i="13"/>
  <c r="IJ44" i="13" s="1"/>
  <c r="K44" i="13"/>
  <c r="O43" i="13"/>
  <c r="IN43" i="13" s="1"/>
  <c r="K43" i="13"/>
  <c r="O42" i="13"/>
  <c r="K42" i="13"/>
  <c r="O41" i="13"/>
  <c r="IJ41" i="13" s="1"/>
  <c r="K41" i="13"/>
  <c r="O40" i="13"/>
  <c r="IM40" i="13" s="1"/>
  <c r="K40" i="13"/>
  <c r="O39" i="13"/>
  <c r="IL39" i="13" s="1"/>
  <c r="K39" i="13"/>
  <c r="O38" i="13"/>
  <c r="IJ38" i="13" s="1"/>
  <c r="K38" i="13"/>
  <c r="O37" i="13"/>
  <c r="K37" i="13"/>
  <c r="O36" i="13"/>
  <c r="IK36" i="13" s="1"/>
  <c r="K36" i="13"/>
  <c r="O35" i="13"/>
  <c r="IL35" i="13" s="1"/>
  <c r="K35" i="13"/>
  <c r="O34" i="13"/>
  <c r="IJ34" i="13" s="1"/>
  <c r="K34" i="13"/>
  <c r="O33" i="13"/>
  <c r="IJ33" i="13" s="1"/>
  <c r="K33" i="13"/>
  <c r="O32" i="13"/>
  <c r="IN32" i="13" s="1"/>
  <c r="K32" i="13"/>
  <c r="O31" i="13"/>
  <c r="IA31" i="13" s="1"/>
  <c r="K31" i="13"/>
  <c r="O30" i="13"/>
  <c r="K30" i="13"/>
  <c r="O29" i="13"/>
  <c r="K29" i="13"/>
  <c r="O28" i="13"/>
  <c r="IN28" i="13" s="1"/>
  <c r="K28" i="13"/>
  <c r="O27" i="13"/>
  <c r="IL27" i="13" s="1"/>
  <c r="K27" i="13"/>
  <c r="O26" i="13"/>
  <c r="IJ26" i="13" s="1"/>
  <c r="K26" i="13"/>
  <c r="O25" i="13"/>
  <c r="IA25" i="13" s="1"/>
  <c r="K25" i="13"/>
  <c r="O24" i="13"/>
  <c r="IC24" i="13" s="1"/>
  <c r="K24" i="13"/>
  <c r="O23" i="13"/>
  <c r="IL23" i="13" s="1"/>
  <c r="K23" i="13"/>
  <c r="O22" i="13"/>
  <c r="P22" i="13" s="1"/>
  <c r="N22" i="13" s="1"/>
  <c r="Q22" i="13" s="1"/>
  <c r="K22" i="13"/>
  <c r="O21" i="13"/>
  <c r="IA21" i="13" s="1"/>
  <c r="K21" i="13"/>
  <c r="O20" i="13"/>
  <c r="IN20" i="13" s="1"/>
  <c r="K20" i="13"/>
  <c r="O19" i="13"/>
  <c r="IL19" i="13" s="1"/>
  <c r="K19" i="13"/>
  <c r="IK18" i="13"/>
  <c r="O18" i="13"/>
  <c r="IJ18" i="13" s="1"/>
  <c r="K18" i="13"/>
  <c r="O17" i="13"/>
  <c r="IM17" i="13" s="1"/>
  <c r="K17" i="13"/>
  <c r="O16" i="13"/>
  <c r="IN16" i="13" s="1"/>
  <c r="K16" i="13"/>
  <c r="O15" i="13"/>
  <c r="IG15" i="13" s="1"/>
  <c r="K15" i="13"/>
  <c r="O14" i="13"/>
  <c r="IK14" i="13" s="1"/>
  <c r="K14" i="13"/>
  <c r="O13" i="13"/>
  <c r="IJ13" i="13" s="1"/>
  <c r="K13" i="13"/>
  <c r="O12" i="13"/>
  <c r="IG12" i="13" s="1"/>
  <c r="K12" i="13"/>
  <c r="JH11" i="13"/>
  <c r="JG11" i="13"/>
  <c r="JF11" i="13"/>
  <c r="JE11" i="13"/>
  <c r="JD11" i="13"/>
  <c r="JC11" i="13"/>
  <c r="JB11" i="13"/>
  <c r="JA11" i="13"/>
  <c r="IZ11" i="13"/>
  <c r="IY11" i="13"/>
  <c r="IX11" i="13"/>
  <c r="IW11" i="13"/>
  <c r="IV11" i="13"/>
  <c r="IU11" i="13"/>
  <c r="IO10" i="13"/>
  <c r="JH5" i="13"/>
  <c r="JG5" i="13"/>
  <c r="JF5" i="13"/>
  <c r="JE5" i="13"/>
  <c r="JD5" i="13"/>
  <c r="JC5" i="13"/>
  <c r="JB5" i="13"/>
  <c r="JA5" i="13"/>
  <c r="IZ5" i="13"/>
  <c r="IY5" i="13"/>
  <c r="IX5" i="13"/>
  <c r="IW5" i="13"/>
  <c r="IV5" i="13"/>
  <c r="IU5" i="13"/>
  <c r="IL9" i="13"/>
  <c r="HO9" i="13"/>
  <c r="JH10" i="13" s="1"/>
  <c r="HG9" i="13"/>
  <c r="JA10" i="13" s="1"/>
  <c r="N9" i="13"/>
  <c r="HZ8" i="13" s="1"/>
  <c r="HO8" i="13"/>
  <c r="JG10" i="13" s="1"/>
  <c r="JG42" i="13" s="1"/>
  <c r="HG8" i="13"/>
  <c r="IZ10" i="13" s="1"/>
  <c r="HO7" i="13"/>
  <c r="JF10" i="13" s="1"/>
  <c r="HG7" i="13"/>
  <c r="IY10" i="13" s="1"/>
  <c r="HO6" i="13"/>
  <c r="JE10" i="13" s="1"/>
  <c r="HG6" i="13"/>
  <c r="IX10" i="13" s="1"/>
  <c r="O6" i="13"/>
  <c r="HX5" i="13"/>
  <c r="IM9" i="13" s="1"/>
  <c r="HO5" i="13"/>
  <c r="JD10" i="13" s="1"/>
  <c r="HG5" i="13"/>
  <c r="IW10" i="13" s="1"/>
  <c r="HO4" i="13"/>
  <c r="JC10" i="13" s="1"/>
  <c r="HG4" i="13"/>
  <c r="IV10" i="13" s="1"/>
  <c r="HO3" i="13"/>
  <c r="JB10" i="13" s="1"/>
  <c r="HG3" i="13"/>
  <c r="HR38" i="13" s="1"/>
  <c r="HS38" i="13" s="1"/>
  <c r="IK20" i="13" l="1"/>
  <c r="IL116" i="13"/>
  <c r="IK74" i="13"/>
  <c r="HZ138" i="13"/>
  <c r="IL96" i="13"/>
  <c r="IN62" i="13"/>
  <c r="IA99" i="13"/>
  <c r="IH55" i="13"/>
  <c r="IG82" i="13"/>
  <c r="P106" i="13"/>
  <c r="N106" i="13" s="1"/>
  <c r="Q106" i="13" s="1"/>
  <c r="IE138" i="13"/>
  <c r="IA33" i="13"/>
  <c r="IC94" i="13"/>
  <c r="IC100" i="13"/>
  <c r="IE106" i="13"/>
  <c r="ID124" i="13"/>
  <c r="ID166" i="13"/>
  <c r="IG100" i="13"/>
  <c r="IH106" i="13"/>
  <c r="II121" i="13"/>
  <c r="IG124" i="13"/>
  <c r="IC19" i="13"/>
  <c r="II100" i="13"/>
  <c r="HZ190" i="13"/>
  <c r="IC34" i="13"/>
  <c r="IE95" i="13"/>
  <c r="IB187" i="13"/>
  <c r="IH16" i="13"/>
  <c r="IK68" i="13"/>
  <c r="HZ74" i="13"/>
  <c r="II76" i="13"/>
  <c r="IC89" i="13"/>
  <c r="IG128" i="13"/>
  <c r="IE160" i="13"/>
  <c r="IH163" i="13"/>
  <c r="IG175" i="13"/>
  <c r="P19" i="13"/>
  <c r="N19" i="13" s="1"/>
  <c r="Q19" i="13" s="1"/>
  <c r="ID51" i="13"/>
  <c r="IG58" i="13"/>
  <c r="IG74" i="13"/>
  <c r="II132" i="13"/>
  <c r="IK157" i="13"/>
  <c r="IE187" i="13"/>
  <c r="IE19" i="13"/>
  <c r="IG33" i="13"/>
  <c r="P69" i="13"/>
  <c r="N69" i="13" s="1"/>
  <c r="Q69" i="13" s="1"/>
  <c r="IE77" i="13"/>
  <c r="IE88" i="13"/>
  <c r="HZ90" i="13"/>
  <c r="IG98" i="13"/>
  <c r="P164" i="13"/>
  <c r="N164" i="13" s="1"/>
  <c r="Q164" i="13" s="1"/>
  <c r="IC69" i="13"/>
  <c r="II88" i="13"/>
  <c r="IC90" i="13"/>
  <c r="HZ148" i="13"/>
  <c r="IK155" i="13"/>
  <c r="IJ164" i="13"/>
  <c r="IL174" i="13"/>
  <c r="IL191" i="13"/>
  <c r="IG18" i="13"/>
  <c r="IF69" i="13"/>
  <c r="IC96" i="13"/>
  <c r="IE121" i="13"/>
  <c r="P124" i="13"/>
  <c r="N124" i="13" s="1"/>
  <c r="Q124" i="13" s="1"/>
  <c r="II148" i="13"/>
  <c r="IK164" i="13"/>
  <c r="IF171" i="13"/>
  <c r="IN174" i="13"/>
  <c r="HZ199" i="13"/>
  <c r="IG16" i="13"/>
  <c r="IH28" i="13"/>
  <c r="ID68" i="13"/>
  <c r="IA76" i="13"/>
  <c r="HZ89" i="13"/>
  <c r="IA91" i="13"/>
  <c r="IG94" i="13"/>
  <c r="IM99" i="13"/>
  <c r="IE105" i="13"/>
  <c r="IN115" i="13"/>
  <c r="HZ163" i="13"/>
  <c r="IC196" i="13"/>
  <c r="ID199" i="13"/>
  <c r="P26" i="13"/>
  <c r="N26" i="13" s="1"/>
  <c r="Q26" i="13" s="1"/>
  <c r="ID14" i="13"/>
  <c r="P20" i="13"/>
  <c r="N20" i="13" s="1"/>
  <c r="Q20" i="13" s="1"/>
  <c r="II26" i="13"/>
  <c r="P28" i="13"/>
  <c r="N28" i="13" s="1"/>
  <c r="Q28" i="13" s="1"/>
  <c r="IF39" i="13"/>
  <c r="HZ55" i="13"/>
  <c r="IJ60" i="13"/>
  <c r="IE70" i="13"/>
  <c r="P88" i="13"/>
  <c r="N88" i="13" s="1"/>
  <c r="Q88" i="13" s="1"/>
  <c r="IN101" i="13"/>
  <c r="ID104" i="13"/>
  <c r="IE113" i="13"/>
  <c r="IN121" i="13"/>
  <c r="IA132" i="13"/>
  <c r="P134" i="13"/>
  <c r="N134" i="13" s="1"/>
  <c r="Q134" i="13" s="1"/>
  <c r="IL150" i="13"/>
  <c r="IB197" i="13"/>
  <c r="IH20" i="13"/>
  <c r="IK26" i="13"/>
  <c r="HZ28" i="13"/>
  <c r="II31" i="13"/>
  <c r="IA55" i="13"/>
  <c r="IF58" i="13"/>
  <c r="IF63" i="13"/>
  <c r="P76" i="13"/>
  <c r="N76" i="13" s="1"/>
  <c r="Q76" i="13" s="1"/>
  <c r="IC88" i="13"/>
  <c r="IK104" i="13"/>
  <c r="IN108" i="13"/>
  <c r="IF116" i="13"/>
  <c r="IC132" i="13"/>
  <c r="P156" i="13"/>
  <c r="N156" i="13" s="1"/>
  <c r="Q156" i="13" s="1"/>
  <c r="IH161" i="13"/>
  <c r="IJ191" i="13"/>
  <c r="IE197" i="13"/>
  <c r="ID12" i="13"/>
  <c r="IA38" i="13"/>
  <c r="P101" i="13"/>
  <c r="N101" i="13" s="1"/>
  <c r="Q101" i="13" s="1"/>
  <c r="HZ122" i="13"/>
  <c r="IC151" i="13"/>
  <c r="ID159" i="13"/>
  <c r="HZ173" i="13"/>
  <c r="IA18" i="13"/>
  <c r="IF27" i="13"/>
  <c r="II38" i="13"/>
  <c r="HZ44" i="13"/>
  <c r="IF47" i="13"/>
  <c r="P68" i="13"/>
  <c r="N68" i="13" s="1"/>
  <c r="Q68" i="13" s="1"/>
  <c r="P98" i="13"/>
  <c r="N98" i="13" s="1"/>
  <c r="Q98" i="13" s="1"/>
  <c r="IA101" i="13"/>
  <c r="P105" i="13"/>
  <c r="N105" i="13" s="1"/>
  <c r="Q105" i="13" s="1"/>
  <c r="HZ109" i="13"/>
  <c r="IC112" i="13"/>
  <c r="IH122" i="13"/>
  <c r="IE142" i="13"/>
  <c r="HZ155" i="13"/>
  <c r="HZ157" i="13"/>
  <c r="IN179" i="13"/>
  <c r="IC16" i="13"/>
  <c r="ID18" i="13"/>
  <c r="IN19" i="13"/>
  <c r="IN27" i="13"/>
  <c r="IL38" i="13"/>
  <c r="IA41" i="13"/>
  <c r="IN44" i="13"/>
  <c r="IH47" i="13"/>
  <c r="IL54" i="13"/>
  <c r="ID62" i="13"/>
  <c r="IC68" i="13"/>
  <c r="IN69" i="13"/>
  <c r="IG72" i="13"/>
  <c r="IA80" i="13"/>
  <c r="P94" i="13"/>
  <c r="N94" i="13" s="1"/>
  <c r="Q94" i="13" s="1"/>
  <c r="P96" i="13"/>
  <c r="N96" i="13" s="1"/>
  <c r="Q96" i="13" s="1"/>
  <c r="HZ98" i="13"/>
  <c r="IE101" i="13"/>
  <c r="IA105" i="13"/>
  <c r="ID112" i="13"/>
  <c r="IL115" i="13"/>
  <c r="IC121" i="13"/>
  <c r="IK122" i="13"/>
  <c r="P128" i="13"/>
  <c r="N128" i="13" s="1"/>
  <c r="Q128" i="13" s="1"/>
  <c r="IA131" i="13"/>
  <c r="IF133" i="13"/>
  <c r="IG155" i="13"/>
  <c r="ID157" i="13"/>
  <c r="HZ167" i="13"/>
  <c r="IA187" i="13"/>
  <c r="IH101" i="13"/>
  <c r="IB60" i="13"/>
  <c r="IC84" i="13"/>
  <c r="IH98" i="13"/>
  <c r="IK101" i="13"/>
  <c r="P104" i="13"/>
  <c r="N104" i="13" s="1"/>
  <c r="Q104" i="13" s="1"/>
  <c r="IH105" i="13"/>
  <c r="P110" i="13"/>
  <c r="N110" i="13" s="1"/>
  <c r="Q110" i="13" s="1"/>
  <c r="IH137" i="13"/>
  <c r="ID143" i="13"/>
  <c r="IJ165" i="13"/>
  <c r="IJ177" i="13"/>
  <c r="IN23" i="13"/>
  <c r="IK78" i="13"/>
  <c r="IK85" i="13"/>
  <c r="II92" i="13"/>
  <c r="IH126" i="13"/>
  <c r="IN35" i="13"/>
  <c r="IC12" i="13"/>
  <c r="IL14" i="13"/>
  <c r="IE16" i="13"/>
  <c r="IC18" i="13"/>
  <c r="IA19" i="13"/>
  <c r="IC20" i="13"/>
  <c r="IC26" i="13"/>
  <c r="IK27" i="13"/>
  <c r="IM31" i="13"/>
  <c r="IG34" i="13"/>
  <c r="ID38" i="13"/>
  <c r="IK39" i="13"/>
  <c r="IG41" i="13"/>
  <c r="IF44" i="13"/>
  <c r="HZ47" i="13"/>
  <c r="IH49" i="13"/>
  <c r="IH51" i="13"/>
  <c r="ID54" i="13"/>
  <c r="IL55" i="13"/>
  <c r="ID58" i="13"/>
  <c r="HZ60" i="13"/>
  <c r="IG62" i="13"/>
  <c r="IA68" i="13"/>
  <c r="IA69" i="13"/>
  <c r="IC74" i="13"/>
  <c r="II80" i="13"/>
  <c r="IG84" i="13"/>
  <c r="IN85" i="13"/>
  <c r="HZ88" i="13"/>
  <c r="P89" i="13"/>
  <c r="N89" i="13" s="1"/>
  <c r="Q89" i="13" s="1"/>
  <c r="P90" i="13"/>
  <c r="N90" i="13" s="1"/>
  <c r="Q90" i="13" s="1"/>
  <c r="II91" i="13"/>
  <c r="IK92" i="13"/>
  <c r="IF100" i="13"/>
  <c r="HZ101" i="13"/>
  <c r="IA104" i="13"/>
  <c r="HZ105" i="13"/>
  <c r="HZ106" i="13"/>
  <c r="IA108" i="13"/>
  <c r="IJ110" i="13"/>
  <c r="HZ112" i="13"/>
  <c r="IL113" i="13"/>
  <c r="ID115" i="13"/>
  <c r="IH116" i="13"/>
  <c r="IJ119" i="13"/>
  <c r="ID121" i="13"/>
  <c r="IG122" i="13"/>
  <c r="HZ125" i="13"/>
  <c r="IL128" i="13"/>
  <c r="IC130" i="13"/>
  <c r="HZ133" i="13"/>
  <c r="IA142" i="13"/>
  <c r="IG143" i="13"/>
  <c r="IA148" i="13"/>
  <c r="ID151" i="13"/>
  <c r="P153" i="13"/>
  <c r="N153" i="13" s="1"/>
  <c r="Q153" i="13" s="1"/>
  <c r="IA154" i="13"/>
  <c r="IM157" i="13"/>
  <c r="IH159" i="13"/>
  <c r="IK160" i="13"/>
  <c r="HZ176" i="13"/>
  <c r="IC184" i="13"/>
  <c r="IG130" i="13"/>
  <c r="IE133" i="13"/>
  <c r="ID142" i="13"/>
  <c r="ID148" i="13"/>
  <c r="IH150" i="13"/>
  <c r="IC153" i="13"/>
  <c r="IJ154" i="13"/>
  <c r="IL155" i="13"/>
  <c r="P157" i="13"/>
  <c r="N157" i="13" s="1"/>
  <c r="Q157" i="13" s="1"/>
  <c r="II159" i="13"/>
  <c r="IC172" i="13"/>
  <c r="HZ179" i="13"/>
  <c r="ID153" i="13"/>
  <c r="IK159" i="13"/>
  <c r="IM71" i="13"/>
  <c r="HZ102" i="13"/>
  <c r="II18" i="13"/>
  <c r="IF19" i="13"/>
  <c r="P23" i="13"/>
  <c r="N23" i="13" s="1"/>
  <c r="Q23" i="13" s="1"/>
  <c r="HZ32" i="13"/>
  <c r="IM33" i="13"/>
  <c r="P35" i="13"/>
  <c r="N35" i="13" s="1"/>
  <c r="Q35" i="13" s="1"/>
  <c r="IH40" i="13"/>
  <c r="IL47" i="13"/>
  <c r="IL50" i="13"/>
  <c r="IB52" i="13"/>
  <c r="IJ56" i="13"/>
  <c r="IN58" i="13"/>
  <c r="IG68" i="13"/>
  <c r="IK69" i="13"/>
  <c r="II73" i="13"/>
  <c r="ID76" i="13"/>
  <c r="HZ78" i="13"/>
  <c r="IG79" i="13"/>
  <c r="II83" i="13"/>
  <c r="P85" i="13"/>
  <c r="N85" i="13" s="1"/>
  <c r="Q85" i="13" s="1"/>
  <c r="IH88" i="13"/>
  <c r="IE89" i="13"/>
  <c r="IG90" i="13"/>
  <c r="P92" i="13"/>
  <c r="N92" i="13" s="1"/>
  <c r="Q92" i="13" s="1"/>
  <c r="IC93" i="13"/>
  <c r="IF96" i="13"/>
  <c r="IC98" i="13"/>
  <c r="IL100" i="13"/>
  <c r="IF101" i="13"/>
  <c r="IN104" i="13"/>
  <c r="IB111" i="13"/>
  <c r="IN112" i="13"/>
  <c r="P114" i="13"/>
  <c r="N114" i="13" s="1"/>
  <c r="Q114" i="13" s="1"/>
  <c r="IK120" i="13"/>
  <c r="IM121" i="13"/>
  <c r="IF124" i="13"/>
  <c r="P126" i="13"/>
  <c r="N126" i="13" s="1"/>
  <c r="Q126" i="13" s="1"/>
  <c r="P129" i="13"/>
  <c r="N129" i="13" s="1"/>
  <c r="Q129" i="13" s="1"/>
  <c r="ID132" i="13"/>
  <c r="IH133" i="13"/>
  <c r="IC138" i="13"/>
  <c r="IN142" i="13"/>
  <c r="IA144" i="13"/>
  <c r="IL148" i="13"/>
  <c r="IM150" i="13"/>
  <c r="P152" i="13"/>
  <c r="N152" i="13" s="1"/>
  <c r="Q152" i="13" s="1"/>
  <c r="IE153" i="13"/>
  <c r="IC157" i="13"/>
  <c r="P161" i="13"/>
  <c r="N161" i="13" s="1"/>
  <c r="Q161" i="13" s="1"/>
  <c r="IB163" i="13"/>
  <c r="IF175" i="13"/>
  <c r="IH177" i="13"/>
  <c r="HZ182" i="13"/>
  <c r="ID187" i="13"/>
  <c r="ID197" i="13"/>
  <c r="IA199" i="13"/>
  <c r="IA79" i="13"/>
  <c r="IC23" i="13"/>
  <c r="IC32" i="13"/>
  <c r="IC35" i="13"/>
  <c r="IC78" i="13"/>
  <c r="II79" i="13"/>
  <c r="IC85" i="13"/>
  <c r="IK89" i="13"/>
  <c r="IK90" i="13"/>
  <c r="IA92" i="13"/>
  <c r="IM93" i="13"/>
  <c r="IN100" i="13"/>
  <c r="IF111" i="13"/>
  <c r="IH114" i="13"/>
  <c r="HZ126" i="13"/>
  <c r="IE129" i="13"/>
  <c r="IM133" i="13"/>
  <c r="ID144" i="13"/>
  <c r="IJ152" i="13"/>
  <c r="IK153" i="13"/>
  <c r="IA83" i="13"/>
  <c r="P16" i="13"/>
  <c r="N16" i="13" s="1"/>
  <c r="Q16" i="13" s="1"/>
  <c r="IG21" i="13"/>
  <c r="II23" i="13"/>
  <c r="P27" i="13"/>
  <c r="N27" i="13" s="1"/>
  <c r="Q27" i="13" s="1"/>
  <c r="IG32" i="13"/>
  <c r="II35" i="13"/>
  <c r="IA39" i="13"/>
  <c r="P72" i="13"/>
  <c r="N72" i="13" s="1"/>
  <c r="Q72" i="13" s="1"/>
  <c r="IA75" i="13"/>
  <c r="IE78" i="13"/>
  <c r="P82" i="13"/>
  <c r="N82" i="13" s="1"/>
  <c r="Q82" i="13" s="1"/>
  <c r="IF85" i="13"/>
  <c r="IL88" i="13"/>
  <c r="IM89" i="13"/>
  <c r="IC92" i="13"/>
  <c r="IG95" i="13"/>
  <c r="P100" i="13"/>
  <c r="N100" i="13" s="1"/>
  <c r="Q100" i="13" s="1"/>
  <c r="IM107" i="13"/>
  <c r="IH111" i="13"/>
  <c r="IL114" i="13"/>
  <c r="HZ116" i="13"/>
  <c r="IE123" i="13"/>
  <c r="IL124" i="13"/>
  <c r="IC126" i="13"/>
  <c r="ID128" i="13"/>
  <c r="IK129" i="13"/>
  <c r="IE131" i="13"/>
  <c r="IN132" i="13"/>
  <c r="IL138" i="13"/>
  <c r="IF144" i="13"/>
  <c r="IN152" i="13"/>
  <c r="IL153" i="13"/>
  <c r="IC155" i="13"/>
  <c r="IK156" i="13"/>
  <c r="IE157" i="13"/>
  <c r="P159" i="13"/>
  <c r="N159" i="13" s="1"/>
  <c r="Q159" i="13" s="1"/>
  <c r="IA160" i="13"/>
  <c r="IL161" i="13"/>
  <c r="IB168" i="13"/>
  <c r="IG171" i="13"/>
  <c r="IH175" i="13"/>
  <c r="IJ180" i="13"/>
  <c r="IB186" i="13"/>
  <c r="IN187" i="13"/>
  <c r="HZ193" i="13"/>
  <c r="HZ196" i="13"/>
  <c r="IH197" i="13"/>
  <c r="IM199" i="13"/>
  <c r="IA73" i="13"/>
  <c r="P78" i="13"/>
  <c r="N78" i="13" s="1"/>
  <c r="Q78" i="13" s="1"/>
  <c r="HZ14" i="13"/>
  <c r="HZ16" i="13"/>
  <c r="IK23" i="13"/>
  <c r="IE27" i="13"/>
  <c r="IE28" i="13"/>
  <c r="IK32" i="13"/>
  <c r="P34" i="13"/>
  <c r="N34" i="13" s="1"/>
  <c r="Q34" i="13" s="1"/>
  <c r="IK35" i="13"/>
  <c r="P38" i="13"/>
  <c r="N38" i="13" s="1"/>
  <c r="Q38" i="13" s="1"/>
  <c r="IC39" i="13"/>
  <c r="HZ51" i="13"/>
  <c r="ID55" i="13"/>
  <c r="IC72" i="13"/>
  <c r="P74" i="13"/>
  <c r="N74" i="13" s="1"/>
  <c r="Q74" i="13" s="1"/>
  <c r="IG75" i="13"/>
  <c r="IG78" i="13"/>
  <c r="IC82" i="13"/>
  <c r="P84" i="13"/>
  <c r="N84" i="13" s="1"/>
  <c r="Q84" i="13" s="1"/>
  <c r="II85" i="13"/>
  <c r="IG92" i="13"/>
  <c r="II95" i="13"/>
  <c r="IK98" i="13"/>
  <c r="IA100" i="13"/>
  <c r="IM101" i="13"/>
  <c r="IA113" i="13"/>
  <c r="ID116" i="13"/>
  <c r="P121" i="13"/>
  <c r="N121" i="13" s="1"/>
  <c r="Q121" i="13" s="1"/>
  <c r="IE126" i="13"/>
  <c r="IF128" i="13"/>
  <c r="IG131" i="13"/>
  <c r="HZ143" i="13"/>
  <c r="IL144" i="13"/>
  <c r="IA151" i="13"/>
  <c r="ID155" i="13"/>
  <c r="IN156" i="13"/>
  <c r="II157" i="13"/>
  <c r="HZ159" i="13"/>
  <c r="IC160" i="13"/>
  <c r="IH171" i="13"/>
  <c r="IL180" i="13"/>
  <c r="ID186" i="13"/>
  <c r="IA193" i="13"/>
  <c r="IB196" i="13"/>
  <c r="IN199" i="13"/>
  <c r="IJ30" i="13"/>
  <c r="IC30" i="13"/>
  <c r="P30" i="13"/>
  <c r="N30" i="13" s="1"/>
  <c r="Q30" i="13" s="1"/>
  <c r="IK30" i="13"/>
  <c r="II30" i="13"/>
  <c r="IG30" i="13"/>
  <c r="IA17" i="13"/>
  <c r="IA30" i="13"/>
  <c r="IN86" i="13"/>
  <c r="IH86" i="13"/>
  <c r="IG86" i="13"/>
  <c r="IE86" i="13"/>
  <c r="ID86" i="13"/>
  <c r="IC86" i="13"/>
  <c r="IM86" i="13"/>
  <c r="HZ86" i="13"/>
  <c r="IL86" i="13"/>
  <c r="P86" i="13"/>
  <c r="N86" i="13" s="1"/>
  <c r="Q86" i="13" s="1"/>
  <c r="IF12" i="13"/>
  <c r="IB15" i="13"/>
  <c r="IJ17" i="13"/>
  <c r="IE24" i="13"/>
  <c r="ID30" i="13"/>
  <c r="ID36" i="13"/>
  <c r="IG59" i="13"/>
  <c r="IL59" i="13"/>
  <c r="II59" i="13"/>
  <c r="IH59" i="13"/>
  <c r="IF59" i="13"/>
  <c r="ID59" i="13"/>
  <c r="IA59" i="13"/>
  <c r="HZ59" i="13"/>
  <c r="IL61" i="13"/>
  <c r="IJ61" i="13"/>
  <c r="ID61" i="13"/>
  <c r="IJ67" i="13"/>
  <c r="IM67" i="13"/>
  <c r="II67" i="13"/>
  <c r="IG67" i="13"/>
  <c r="IE67" i="13"/>
  <c r="IA67" i="13"/>
  <c r="IK86" i="13"/>
  <c r="HX6" i="13"/>
  <c r="IN9" i="13" s="1"/>
  <c r="IH12" i="13"/>
  <c r="IH15" i="13"/>
  <c r="IJ22" i="13"/>
  <c r="ID22" i="13"/>
  <c r="IA22" i="13"/>
  <c r="IK22" i="13"/>
  <c r="II22" i="13"/>
  <c r="IH24" i="13"/>
  <c r="IL30" i="13"/>
  <c r="IN59" i="13"/>
  <c r="IK12" i="13"/>
  <c r="IK15" i="13"/>
  <c r="IM24" i="13"/>
  <c r="IJ29" i="13"/>
  <c r="IG29" i="13"/>
  <c r="IA29" i="13"/>
  <c r="IM29" i="13"/>
  <c r="IK117" i="13"/>
  <c r="IN117" i="13"/>
  <c r="IE117" i="13"/>
  <c r="HZ117" i="13"/>
  <c r="IM45" i="13"/>
  <c r="IL45" i="13"/>
  <c r="HZ45" i="13"/>
  <c r="IL81" i="13"/>
  <c r="IK81" i="13"/>
  <c r="II81" i="13"/>
  <c r="IF81" i="13"/>
  <c r="IE81" i="13"/>
  <c r="IC81" i="13"/>
  <c r="IA81" i="13"/>
  <c r="IN81" i="13"/>
  <c r="P81" i="13"/>
  <c r="N81" i="13" s="1"/>
  <c r="Q81" i="13" s="1"/>
  <c r="IJ194" i="13"/>
  <c r="IN194" i="13"/>
  <c r="IG194" i="13"/>
  <c r="IF194" i="13"/>
  <c r="ID194" i="13"/>
  <c r="IC194" i="13"/>
  <c r="IB194" i="13"/>
  <c r="P12" i="13"/>
  <c r="N12" i="13" s="1"/>
  <c r="Q12" i="13" s="1"/>
  <c r="IL12" i="13"/>
  <c r="IG14" i="13"/>
  <c r="IK16" i="13"/>
  <c r="IL18" i="13"/>
  <c r="II19" i="13"/>
  <c r="IC22" i="13"/>
  <c r="IE29" i="13"/>
  <c r="IL31" i="13"/>
  <c r="IN31" i="13"/>
  <c r="P31" i="13"/>
  <c r="N31" i="13" s="1"/>
  <c r="Q31" i="13" s="1"/>
  <c r="IK31" i="13"/>
  <c r="IF31" i="13"/>
  <c r="IE31" i="13"/>
  <c r="IC31" i="13"/>
  <c r="IJ37" i="13"/>
  <c r="IG37" i="13"/>
  <c r="IE37" i="13"/>
  <c r="IA37" i="13"/>
  <c r="IM37" i="13"/>
  <c r="IN40" i="13"/>
  <c r="IL40" i="13"/>
  <c r="IA40" i="13"/>
  <c r="IK40" i="13"/>
  <c r="HZ40" i="13"/>
  <c r="II40" i="13"/>
  <c r="P40" i="13"/>
  <c r="N40" i="13" s="1"/>
  <c r="Q40" i="13" s="1"/>
  <c r="IG40" i="13"/>
  <c r="IE40" i="13"/>
  <c r="ID40" i="13"/>
  <c r="IM103" i="13"/>
  <c r="IB103" i="13"/>
  <c r="IJ136" i="13"/>
  <c r="IN136" i="13"/>
  <c r="IE136" i="13"/>
  <c r="IM136" i="13"/>
  <c r="ID136" i="13"/>
  <c r="IL136" i="13"/>
  <c r="IC136" i="13"/>
  <c r="IK136" i="13"/>
  <c r="IA136" i="13"/>
  <c r="II136" i="13"/>
  <c r="HZ136" i="13"/>
  <c r="IH136" i="13"/>
  <c r="IG136" i="13"/>
  <c r="IF136" i="13"/>
  <c r="P136" i="13"/>
  <c r="N136" i="13" s="1"/>
  <c r="Q136" i="13" s="1"/>
  <c r="IG43" i="13"/>
  <c r="IL43" i="13"/>
  <c r="II43" i="13"/>
  <c r="IH43" i="13"/>
  <c r="IF43" i="13"/>
  <c r="ID43" i="13"/>
  <c r="IA43" i="13"/>
  <c r="HZ43" i="13"/>
  <c r="IN36" i="13"/>
  <c r="IH36" i="13"/>
  <c r="IG36" i="13"/>
  <c r="IE36" i="13"/>
  <c r="IC36" i="13"/>
  <c r="IM36" i="13"/>
  <c r="HZ36" i="13"/>
  <c r="IL36" i="13"/>
  <c r="P36" i="13"/>
  <c r="N36" i="13" s="1"/>
  <c r="Q36" i="13" s="1"/>
  <c r="HR12" i="13"/>
  <c r="HS12" i="13" s="1"/>
  <c r="IN12" i="13"/>
  <c r="IH14" i="13"/>
  <c r="IM16" i="13"/>
  <c r="P18" i="13"/>
  <c r="N18" i="13" s="1"/>
  <c r="Q18" i="13" s="1"/>
  <c r="IK19" i="13"/>
  <c r="IG22" i="13"/>
  <c r="II29" i="13"/>
  <c r="II37" i="13"/>
  <c r="IC40" i="13"/>
  <c r="IB42" i="13"/>
  <c r="IN42" i="13"/>
  <c r="IL42" i="13"/>
  <c r="IG42" i="13"/>
  <c r="IF42" i="13"/>
  <c r="ID42" i="13"/>
  <c r="P42" i="13"/>
  <c r="N42" i="13" s="1"/>
  <c r="Q42" i="13" s="1"/>
  <c r="IM65" i="13"/>
  <c r="IL65" i="13"/>
  <c r="ID65" i="13"/>
  <c r="IL97" i="13"/>
  <c r="IH97" i="13"/>
  <c r="IF97" i="13"/>
  <c r="IE97" i="13"/>
  <c r="IC97" i="13"/>
  <c r="IN97" i="13"/>
  <c r="IA97" i="13"/>
  <c r="IM97" i="13"/>
  <c r="HZ97" i="13"/>
  <c r="IK97" i="13"/>
  <c r="P97" i="13"/>
  <c r="N97" i="13" s="1"/>
  <c r="Q97" i="13" s="1"/>
  <c r="IN24" i="13"/>
  <c r="IK24" i="13"/>
  <c r="IG24" i="13"/>
  <c r="HZ24" i="13"/>
  <c r="P24" i="13"/>
  <c r="N24" i="13" s="1"/>
  <c r="Q24" i="13" s="1"/>
  <c r="IM81" i="13"/>
  <c r="HZ12" i="13"/>
  <c r="IM19" i="13"/>
  <c r="IL22" i="13"/>
  <c r="II97" i="13"/>
  <c r="IE20" i="13"/>
  <c r="IM21" i="13"/>
  <c r="IE23" i="13"/>
  <c r="ID26" i="13"/>
  <c r="IA27" i="13"/>
  <c r="IK28" i="13"/>
  <c r="IM32" i="13"/>
  <c r="II34" i="13"/>
  <c r="IE35" i="13"/>
  <c r="IE38" i="13"/>
  <c r="IM39" i="13"/>
  <c r="IA47" i="13"/>
  <c r="IL49" i="13"/>
  <c r="IN50" i="13"/>
  <c r="II51" i="13"/>
  <c r="IN55" i="13"/>
  <c r="IL62" i="13"/>
  <c r="IH63" i="13"/>
  <c r="IM69" i="13"/>
  <c r="IG70" i="13"/>
  <c r="II72" i="13"/>
  <c r="IC73" i="13"/>
  <c r="IM74" i="13"/>
  <c r="IK76" i="13"/>
  <c r="IF77" i="13"/>
  <c r="IC80" i="13"/>
  <c r="IH82" i="13"/>
  <c r="II84" i="13"/>
  <c r="IE85" i="13"/>
  <c r="IF88" i="13"/>
  <c r="IF89" i="13"/>
  <c r="IM90" i="13"/>
  <c r="IL92" i="13"/>
  <c r="ID93" i="13"/>
  <c r="IN93" i="13"/>
  <c r="IH94" i="13"/>
  <c r="IM95" i="13"/>
  <c r="IG96" i="13"/>
  <c r="IE98" i="13"/>
  <c r="II99" i="13"/>
  <c r="ID100" i="13"/>
  <c r="II101" i="13"/>
  <c r="IC102" i="13"/>
  <c r="IF104" i="13"/>
  <c r="IL105" i="13"/>
  <c r="II105" i="13"/>
  <c r="IK105" i="13"/>
  <c r="IF108" i="13"/>
  <c r="ID109" i="13"/>
  <c r="IL120" i="13"/>
  <c r="ID125" i="13"/>
  <c r="HZ129" i="13"/>
  <c r="IE130" i="13"/>
  <c r="IN134" i="13"/>
  <c r="IK134" i="13"/>
  <c r="IH134" i="13"/>
  <c r="IG134" i="13"/>
  <c r="IE134" i="13"/>
  <c r="IC134" i="13"/>
  <c r="II137" i="13"/>
  <c r="IL147" i="13"/>
  <c r="IN147" i="13"/>
  <c r="IJ147" i="13"/>
  <c r="IG147" i="13"/>
  <c r="IG20" i="13"/>
  <c r="IF23" i="13"/>
  <c r="IG26" i="13"/>
  <c r="IC27" i="13"/>
  <c r="IM28" i="13"/>
  <c r="P32" i="13"/>
  <c r="N32" i="13" s="1"/>
  <c r="Q32" i="13" s="1"/>
  <c r="IK34" i="13"/>
  <c r="IF35" i="13"/>
  <c r="IG38" i="13"/>
  <c r="P39" i="13"/>
  <c r="N39" i="13" s="1"/>
  <c r="Q39" i="13" s="1"/>
  <c r="IN39" i="13"/>
  <c r="ID47" i="13"/>
  <c r="IN48" i="13"/>
  <c r="IM49" i="13"/>
  <c r="IL51" i="13"/>
  <c r="II63" i="13"/>
  <c r="IH70" i="13"/>
  <c r="IK72" i="13"/>
  <c r="IE73" i="13"/>
  <c r="IL76" i="13"/>
  <c r="II77" i="13"/>
  <c r="ID80" i="13"/>
  <c r="IK82" i="13"/>
  <c r="IK84" i="13"/>
  <c r="IG88" i="13"/>
  <c r="IH89" i="13"/>
  <c r="IE93" i="13"/>
  <c r="IK94" i="13"/>
  <c r="II96" i="13"/>
  <c r="IE102" i="13"/>
  <c r="IG104" i="13"/>
  <c r="IM105" i="13"/>
  <c r="IG108" i="13"/>
  <c r="IG109" i="13"/>
  <c r="IC110" i="13"/>
  <c r="IH125" i="13"/>
  <c r="IF139" i="13"/>
  <c r="IN139" i="13"/>
  <c r="IK139" i="13"/>
  <c r="IH139" i="13"/>
  <c r="ID139" i="13"/>
  <c r="IC139" i="13"/>
  <c r="ID147" i="13"/>
  <c r="II158" i="13"/>
  <c r="IG158" i="13"/>
  <c r="IK195" i="13"/>
  <c r="II195" i="13"/>
  <c r="IH195" i="13"/>
  <c r="IF195" i="13"/>
  <c r="IE195" i="13"/>
  <c r="ID195" i="13"/>
  <c r="IN195" i="13"/>
  <c r="IA195" i="13"/>
  <c r="IM195" i="13"/>
  <c r="HZ195" i="13"/>
  <c r="IL34" i="13"/>
  <c r="IH38" i="13"/>
  <c r="IN51" i="13"/>
  <c r="IL63" i="13"/>
  <c r="IK70" i="13"/>
  <c r="IL72" i="13"/>
  <c r="IF73" i="13"/>
  <c r="IK77" i="13"/>
  <c r="IG80" i="13"/>
  <c r="IM82" i="13"/>
  <c r="IL84" i="13"/>
  <c r="II89" i="13"/>
  <c r="IF93" i="13"/>
  <c r="IM94" i="13"/>
  <c r="IK96" i="13"/>
  <c r="IG102" i="13"/>
  <c r="II104" i="13"/>
  <c r="IN105" i="13"/>
  <c r="IH109" i="13"/>
  <c r="IH110" i="13"/>
  <c r="IB123" i="13"/>
  <c r="IA123" i="13"/>
  <c r="II125" i="13"/>
  <c r="II129" i="13"/>
  <c r="HZ134" i="13"/>
  <c r="P139" i="13"/>
  <c r="N139" i="13" s="1"/>
  <c r="Q139" i="13" s="1"/>
  <c r="HZ149" i="13"/>
  <c r="IK149" i="13"/>
  <c r="IJ149" i="13"/>
  <c r="IL195" i="13"/>
  <c r="IN63" i="13"/>
  <c r="IM70" i="13"/>
  <c r="IM77" i="13"/>
  <c r="IH93" i="13"/>
  <c r="IH102" i="13"/>
  <c r="II109" i="13"/>
  <c r="IM118" i="13"/>
  <c r="IF118" i="13"/>
  <c r="IB118" i="13"/>
  <c r="IJ120" i="13"/>
  <c r="II120" i="13"/>
  <c r="IG120" i="13"/>
  <c r="ID120" i="13"/>
  <c r="IC120" i="13"/>
  <c r="IK125" i="13"/>
  <c r="IM20" i="13"/>
  <c r="IM23" i="13"/>
  <c r="IL26" i="13"/>
  <c r="II27" i="13"/>
  <c r="IC28" i="13"/>
  <c r="IE32" i="13"/>
  <c r="IE33" i="13"/>
  <c r="IA34" i="13"/>
  <c r="IM35" i="13"/>
  <c r="HZ38" i="13"/>
  <c r="IK38" i="13"/>
  <c r="IE39" i="13"/>
  <c r="II41" i="13"/>
  <c r="IL46" i="13"/>
  <c r="II47" i="13"/>
  <c r="HZ49" i="13"/>
  <c r="ID50" i="13"/>
  <c r="IA51" i="13"/>
  <c r="IF54" i="13"/>
  <c r="IF55" i="13"/>
  <c r="IL58" i="13"/>
  <c r="HZ63" i="13"/>
  <c r="IB66" i="13"/>
  <c r="II68" i="13"/>
  <c r="IE69" i="13"/>
  <c r="P70" i="13"/>
  <c r="N70" i="13" s="1"/>
  <c r="Q70" i="13" s="1"/>
  <c r="IA72" i="13"/>
  <c r="IK73" i="13"/>
  <c r="IE74" i="13"/>
  <c r="IE75" i="13"/>
  <c r="IC76" i="13"/>
  <c r="P77" i="13"/>
  <c r="N77" i="13" s="1"/>
  <c r="Q77" i="13" s="1"/>
  <c r="IN77" i="13"/>
  <c r="IH78" i="13"/>
  <c r="IK80" i="13"/>
  <c r="HZ82" i="13"/>
  <c r="IA84" i="13"/>
  <c r="IM85" i="13"/>
  <c r="IA87" i="13"/>
  <c r="IA88" i="13"/>
  <c r="IK88" i="13"/>
  <c r="IA89" i="13"/>
  <c r="IL89" i="13"/>
  <c r="IE90" i="13"/>
  <c r="IE91" i="13"/>
  <c r="ID92" i="13"/>
  <c r="P93" i="13"/>
  <c r="N93" i="13" s="1"/>
  <c r="Q93" i="13" s="1"/>
  <c r="II93" i="13"/>
  <c r="HZ94" i="13"/>
  <c r="IA96" i="13"/>
  <c r="IN96" i="13"/>
  <c r="IM98" i="13"/>
  <c r="IK100" i="13"/>
  <c r="IC101" i="13"/>
  <c r="IK102" i="13"/>
  <c r="IL104" i="13"/>
  <c r="IC105" i="13"/>
  <c r="IN106" i="13"/>
  <c r="IC106" i="13"/>
  <c r="IM106" i="13"/>
  <c r="IK106" i="13"/>
  <c r="IG118" i="13"/>
  <c r="P120" i="13"/>
  <c r="N120" i="13" s="1"/>
  <c r="Q120" i="13" s="1"/>
  <c r="IN183" i="13"/>
  <c r="IJ183" i="13"/>
  <c r="IF183" i="13"/>
  <c r="IA183" i="13"/>
  <c r="HZ183" i="13"/>
  <c r="ID49" i="13"/>
  <c r="IF50" i="13"/>
  <c r="IA63" i="13"/>
  <c r="IE66" i="13"/>
  <c r="HZ70" i="13"/>
  <c r="IM73" i="13"/>
  <c r="IA77" i="13"/>
  <c r="IL80" i="13"/>
  <c r="IG87" i="13"/>
  <c r="HZ93" i="13"/>
  <c r="IK93" i="13"/>
  <c r="IM102" i="13"/>
  <c r="IJ109" i="13"/>
  <c r="IF109" i="13"/>
  <c r="IN109" i="13"/>
  <c r="IE109" i="13"/>
  <c r="IL109" i="13"/>
  <c r="IC109" i="13"/>
  <c r="IK109" i="13"/>
  <c r="IA109" i="13"/>
  <c r="IJ118" i="13"/>
  <c r="IA120" i="13"/>
  <c r="IJ125" i="13"/>
  <c r="IF125" i="13"/>
  <c r="IE125" i="13"/>
  <c r="IM125" i="13"/>
  <c r="IC125" i="13"/>
  <c r="IL125" i="13"/>
  <c r="IA125" i="13"/>
  <c r="IM135" i="13"/>
  <c r="IJ135" i="13"/>
  <c r="II135" i="13"/>
  <c r="IE135" i="13"/>
  <c r="IA135" i="13"/>
  <c r="IL137" i="13"/>
  <c r="IF137" i="13"/>
  <c r="IE137" i="13"/>
  <c r="IC137" i="13"/>
  <c r="IN137" i="13"/>
  <c r="IA137" i="13"/>
  <c r="IM137" i="13"/>
  <c r="HZ137" i="13"/>
  <c r="HZ20" i="13"/>
  <c r="IA23" i="13"/>
  <c r="IA26" i="13"/>
  <c r="IM27" i="13"/>
  <c r="IG28" i="13"/>
  <c r="IH32" i="13"/>
  <c r="II33" i="13"/>
  <c r="ID34" i="13"/>
  <c r="IA35" i="13"/>
  <c r="IC38" i="13"/>
  <c r="IM38" i="13"/>
  <c r="II39" i="13"/>
  <c r="IN47" i="13"/>
  <c r="IE49" i="13"/>
  <c r="IG50" i="13"/>
  <c r="IF51" i="13"/>
  <c r="IN54" i="13"/>
  <c r="II55" i="13"/>
  <c r="IB57" i="13"/>
  <c r="IF62" i="13"/>
  <c r="ID63" i="13"/>
  <c r="IL68" i="13"/>
  <c r="II69" i="13"/>
  <c r="IC70" i="13"/>
  <c r="IA71" i="13"/>
  <c r="ID72" i="13"/>
  <c r="P73" i="13"/>
  <c r="N73" i="13" s="1"/>
  <c r="Q73" i="13" s="1"/>
  <c r="IN73" i="13"/>
  <c r="IH74" i="13"/>
  <c r="IG76" i="13"/>
  <c r="IC77" i="13"/>
  <c r="IM78" i="13"/>
  <c r="P80" i="13"/>
  <c r="N80" i="13" s="1"/>
  <c r="Q80" i="13" s="1"/>
  <c r="IE82" i="13"/>
  <c r="IG83" i="13"/>
  <c r="ID84" i="13"/>
  <c r="IA85" i="13"/>
  <c r="II87" i="13"/>
  <c r="ID88" i="13"/>
  <c r="IN88" i="13"/>
  <c r="ID89" i="13"/>
  <c r="IN89" i="13"/>
  <c r="IH90" i="13"/>
  <c r="IJ91" i="13"/>
  <c r="IA93" i="13"/>
  <c r="IL93" i="13"/>
  <c r="IE94" i="13"/>
  <c r="ID96" i="13"/>
  <c r="P102" i="13"/>
  <c r="N102" i="13" s="1"/>
  <c r="Q102" i="13" s="1"/>
  <c r="IC104" i="13"/>
  <c r="IJ108" i="13"/>
  <c r="ID108" i="13"/>
  <c r="IC108" i="13"/>
  <c r="IL108" i="13"/>
  <c r="IK108" i="13"/>
  <c r="P108" i="13"/>
  <c r="N108" i="13" s="1"/>
  <c r="Q108" i="13" s="1"/>
  <c r="P109" i="13"/>
  <c r="N109" i="13" s="1"/>
  <c r="Q109" i="13" s="1"/>
  <c r="IF110" i="13"/>
  <c r="IE110" i="13"/>
  <c r="IN110" i="13"/>
  <c r="IB110" i="13"/>
  <c r="IL110" i="13"/>
  <c r="HZ110" i="13"/>
  <c r="IK118" i="13"/>
  <c r="IF120" i="13"/>
  <c r="P125" i="13"/>
  <c r="N125" i="13" s="1"/>
  <c r="Q125" i="13" s="1"/>
  <c r="IL129" i="13"/>
  <c r="IH129" i="13"/>
  <c r="IF129" i="13"/>
  <c r="IC129" i="13"/>
  <c r="IN129" i="13"/>
  <c r="IA129" i="13"/>
  <c r="IN130" i="13"/>
  <c r="HZ130" i="13"/>
  <c r="P130" i="13"/>
  <c r="N130" i="13" s="1"/>
  <c r="Q130" i="13" s="1"/>
  <c r="IK130" i="13"/>
  <c r="IH130" i="13"/>
  <c r="P137" i="13"/>
  <c r="N137" i="13" s="1"/>
  <c r="Q137" i="13" s="1"/>
  <c r="IL146" i="13"/>
  <c r="IM146" i="13"/>
  <c r="IJ146" i="13"/>
  <c r="IH146" i="13"/>
  <c r="ID146" i="13"/>
  <c r="HZ146" i="13"/>
  <c r="IK188" i="13"/>
  <c r="IJ188" i="13"/>
  <c r="IH188" i="13"/>
  <c r="IF188" i="13"/>
  <c r="HZ188" i="13"/>
  <c r="P188" i="13"/>
  <c r="N188" i="13" s="1"/>
  <c r="Q188" i="13" s="1"/>
  <c r="IJ111" i="13"/>
  <c r="IH112" i="13"/>
  <c r="IJ116" i="13"/>
  <c r="IF121" i="13"/>
  <c r="IM122" i="13"/>
  <c r="II124" i="13"/>
  <c r="II128" i="13"/>
  <c r="II131" i="13"/>
  <c r="IF132" i="13"/>
  <c r="II133" i="13"/>
  <c r="IG138" i="13"/>
  <c r="II142" i="13"/>
  <c r="IH143" i="13"/>
  <c r="IH144" i="13"/>
  <c r="IF148" i="13"/>
  <c r="IG151" i="13"/>
  <c r="IA152" i="13"/>
  <c r="IG153" i="13"/>
  <c r="IB154" i="13"/>
  <c r="IH155" i="13"/>
  <c r="IA156" i="13"/>
  <c r="IG157" i="13"/>
  <c r="IA159" i="13"/>
  <c r="IL159" i="13"/>
  <c r="IF160" i="13"/>
  <c r="HZ161" i="13"/>
  <c r="IM161" i="13"/>
  <c r="IF166" i="13"/>
  <c r="IA167" i="13"/>
  <c r="IH168" i="13"/>
  <c r="II171" i="13"/>
  <c r="IF172" i="13"/>
  <c r="IH173" i="13"/>
  <c r="II175" i="13"/>
  <c r="IA176" i="13"/>
  <c r="IA179" i="13"/>
  <c r="ID182" i="13"/>
  <c r="IJ184" i="13"/>
  <c r="IF186" i="13"/>
  <c r="IB190" i="13"/>
  <c r="IB193" i="13"/>
  <c r="IJ196" i="13"/>
  <c r="II197" i="13"/>
  <c r="IE199" i="13"/>
  <c r="IL111" i="13"/>
  <c r="IK112" i="13"/>
  <c r="IA115" i="13"/>
  <c r="P116" i="13"/>
  <c r="N116" i="13" s="1"/>
  <c r="Q116" i="13" s="1"/>
  <c r="IK116" i="13"/>
  <c r="IH121" i="13"/>
  <c r="P122" i="13"/>
  <c r="N122" i="13" s="1"/>
  <c r="Q122" i="13" s="1"/>
  <c r="IK124" i="13"/>
  <c r="IG126" i="13"/>
  <c r="IK128" i="13"/>
  <c r="IG132" i="13"/>
  <c r="P133" i="13"/>
  <c r="N133" i="13" s="1"/>
  <c r="Q133" i="13" s="1"/>
  <c r="IK133" i="13"/>
  <c r="IH138" i="13"/>
  <c r="IL142" i="13"/>
  <c r="IN143" i="13"/>
  <c r="II144" i="13"/>
  <c r="IH148" i="13"/>
  <c r="IH151" i="13"/>
  <c r="IB152" i="13"/>
  <c r="IH153" i="13"/>
  <c r="IE154" i="13"/>
  <c r="P155" i="13"/>
  <c r="N155" i="13" s="1"/>
  <c r="Q155" i="13" s="1"/>
  <c r="II155" i="13"/>
  <c r="IC156" i="13"/>
  <c r="IH157" i="13"/>
  <c r="IC159" i="13"/>
  <c r="IM159" i="13"/>
  <c r="II160" i="13"/>
  <c r="IA161" i="13"/>
  <c r="ID165" i="13"/>
  <c r="IG166" i="13"/>
  <c r="IF167" i="13"/>
  <c r="HZ171" i="13"/>
  <c r="IL171" i="13"/>
  <c r="IH172" i="13"/>
  <c r="IK173" i="13"/>
  <c r="HZ175" i="13"/>
  <c r="IL175" i="13"/>
  <c r="IC176" i="13"/>
  <c r="P177" i="13"/>
  <c r="N177" i="13" s="1"/>
  <c r="Q177" i="13" s="1"/>
  <c r="ID178" i="13"/>
  <c r="ID179" i="13"/>
  <c r="ID181" i="13"/>
  <c r="IF182" i="13"/>
  <c r="IK184" i="13"/>
  <c r="IL186" i="13"/>
  <c r="II187" i="13"/>
  <c r="IB189" i="13"/>
  <c r="IC190" i="13"/>
  <c r="HZ191" i="13"/>
  <c r="IC192" i="13"/>
  <c r="ID193" i="13"/>
  <c r="IN196" i="13"/>
  <c r="IF199" i="13"/>
  <c r="II151" i="13"/>
  <c r="IC152" i="13"/>
  <c r="IF154" i="13"/>
  <c r="IE156" i="13"/>
  <c r="IB161" i="13"/>
  <c r="IH166" i="13"/>
  <c r="IH167" i="13"/>
  <c r="IA171" i="13"/>
  <c r="IM171" i="13"/>
  <c r="II172" i="13"/>
  <c r="IA175" i="13"/>
  <c r="IM175" i="13"/>
  <c r="IF176" i="13"/>
  <c r="HZ177" i="13"/>
  <c r="IE178" i="13"/>
  <c r="IE179" i="13"/>
  <c r="P180" i="13"/>
  <c r="N180" i="13" s="1"/>
  <c r="Q180" i="13" s="1"/>
  <c r="IJ181" i="13"/>
  <c r="IG182" i="13"/>
  <c r="IJ187" i="13"/>
  <c r="IE189" i="13"/>
  <c r="ID190" i="13"/>
  <c r="IA191" i="13"/>
  <c r="IG192" i="13"/>
  <c r="IE193" i="13"/>
  <c r="IH199" i="13"/>
  <c r="IB114" i="13"/>
  <c r="IE115" i="13"/>
  <c r="IB116" i="13"/>
  <c r="IN116" i="13"/>
  <c r="HZ121" i="13"/>
  <c r="IK121" i="13"/>
  <c r="IC122" i="13"/>
  <c r="IA124" i="13"/>
  <c r="IN124" i="13"/>
  <c r="IK126" i="13"/>
  <c r="IA128" i="13"/>
  <c r="IN128" i="13"/>
  <c r="IK132" i="13"/>
  <c r="IA133" i="13"/>
  <c r="IN133" i="13"/>
  <c r="IN138" i="13"/>
  <c r="IN144" i="13"/>
  <c r="P151" i="13"/>
  <c r="N151" i="13" s="1"/>
  <c r="Q151" i="13" s="1"/>
  <c r="IK151" i="13"/>
  <c r="IF152" i="13"/>
  <c r="IG154" i="13"/>
  <c r="IF156" i="13"/>
  <c r="IE159" i="13"/>
  <c r="IM160" i="13"/>
  <c r="IE161" i="13"/>
  <c r="HZ164" i="13"/>
  <c r="IM165" i="13"/>
  <c r="IL166" i="13"/>
  <c r="II167" i="13"/>
  <c r="IB169" i="13"/>
  <c r="ID171" i="13"/>
  <c r="IN171" i="13"/>
  <c r="IJ172" i="13"/>
  <c r="ID175" i="13"/>
  <c r="IN175" i="13"/>
  <c r="IH176" i="13"/>
  <c r="IC177" i="13"/>
  <c r="IG178" i="13"/>
  <c r="IF179" i="13"/>
  <c r="HZ180" i="13"/>
  <c r="IM181" i="13"/>
  <c r="IH182" i="13"/>
  <c r="IL187" i="13"/>
  <c r="IF189" i="13"/>
  <c r="IJ190" i="13"/>
  <c r="IF191" i="13"/>
  <c r="IN192" i="13"/>
  <c r="IJ193" i="13"/>
  <c r="II199" i="13"/>
  <c r="IE107" i="13"/>
  <c r="IA111" i="13"/>
  <c r="P112" i="13"/>
  <c r="N112" i="13" s="1"/>
  <c r="Q112" i="13" s="1"/>
  <c r="ID114" i="13"/>
  <c r="II115" i="13"/>
  <c r="IA121" i="13"/>
  <c r="IL121" i="13"/>
  <c r="IE122" i="13"/>
  <c r="IC124" i="13"/>
  <c r="IM126" i="13"/>
  <c r="IC128" i="13"/>
  <c r="P132" i="13"/>
  <c r="N132" i="13" s="1"/>
  <c r="Q132" i="13" s="1"/>
  <c r="IL132" i="13"/>
  <c r="IC133" i="13"/>
  <c r="P138" i="13"/>
  <c r="N138" i="13" s="1"/>
  <c r="Q138" i="13" s="1"/>
  <c r="HZ144" i="13"/>
  <c r="IN148" i="13"/>
  <c r="ID150" i="13"/>
  <c r="HZ151" i="13"/>
  <c r="IL151" i="13"/>
  <c r="II152" i="13"/>
  <c r="HZ153" i="13"/>
  <c r="IM153" i="13"/>
  <c r="IA155" i="13"/>
  <c r="II156" i="13"/>
  <c r="IA157" i="13"/>
  <c r="IL157" i="13"/>
  <c r="IG159" i="13"/>
  <c r="P160" i="13"/>
  <c r="N160" i="13" s="1"/>
  <c r="Q160" i="13" s="1"/>
  <c r="IN160" i="13"/>
  <c r="IF161" i="13"/>
  <c r="IB164" i="13"/>
  <c r="IN166" i="13"/>
  <c r="IN167" i="13"/>
  <c r="IK169" i="13"/>
  <c r="IE171" i="13"/>
  <c r="ID174" i="13"/>
  <c r="IE175" i="13"/>
  <c r="II176" i="13"/>
  <c r="IH179" i="13"/>
  <c r="IC180" i="13"/>
  <c r="IN181" i="13"/>
  <c r="IL182" i="13"/>
  <c r="HZ187" i="13"/>
  <c r="IM187" i="13"/>
  <c r="IM189" i="13"/>
  <c r="IK190" i="13"/>
  <c r="IL193" i="13"/>
  <c r="IL199" i="13"/>
  <c r="IK176" i="13"/>
  <c r="II179" i="13"/>
  <c r="IN182" i="13"/>
  <c r="IL190" i="13"/>
  <c r="IM193" i="13"/>
  <c r="IM152" i="13"/>
  <c r="IM156" i="13"/>
  <c r="HZ166" i="13"/>
  <c r="P173" i="13"/>
  <c r="N173" i="13" s="1"/>
  <c r="Q173" i="13" s="1"/>
  <c r="P176" i="13"/>
  <c r="N176" i="13" s="1"/>
  <c r="Q176" i="13" s="1"/>
  <c r="IN176" i="13"/>
  <c r="IN190" i="13"/>
  <c r="IX199" i="13"/>
  <c r="IX195" i="13"/>
  <c r="IX191" i="13"/>
  <c r="IX187" i="13"/>
  <c r="IX197" i="13"/>
  <c r="IX193" i="13"/>
  <c r="IX189" i="13"/>
  <c r="IX185" i="13"/>
  <c r="IX190" i="13"/>
  <c r="IX182" i="13"/>
  <c r="IX196" i="13"/>
  <c r="IX186" i="13"/>
  <c r="IX183" i="13"/>
  <c r="IX179" i="13"/>
  <c r="IX192" i="13"/>
  <c r="IX181" i="13"/>
  <c r="IX198" i="13"/>
  <c r="IX188" i="13"/>
  <c r="IX175" i="13"/>
  <c r="IX171" i="13"/>
  <c r="IX194" i="13"/>
  <c r="IX184" i="13"/>
  <c r="IX180" i="13"/>
  <c r="IX178" i="13"/>
  <c r="IX174" i="13"/>
  <c r="IX173" i="13"/>
  <c r="IX166" i="13"/>
  <c r="IX162" i="13"/>
  <c r="IX169" i="13"/>
  <c r="IX167" i="13"/>
  <c r="IX163" i="13"/>
  <c r="IX170" i="13"/>
  <c r="IX165" i="13"/>
  <c r="IX161" i="13"/>
  <c r="IX177" i="13"/>
  <c r="IX168" i="13"/>
  <c r="IX176" i="13"/>
  <c r="IX158" i="13"/>
  <c r="IX154" i="13"/>
  <c r="IX150" i="13"/>
  <c r="IX146" i="13"/>
  <c r="IX142" i="13"/>
  <c r="IX138" i="13"/>
  <c r="IX147" i="13"/>
  <c r="IX143" i="13"/>
  <c r="IX172" i="13"/>
  <c r="IX159" i="13"/>
  <c r="IX148" i="13"/>
  <c r="IX144" i="13"/>
  <c r="IX140" i="13"/>
  <c r="IX156" i="13"/>
  <c r="IX141" i="13"/>
  <c r="IX157" i="13"/>
  <c r="IX145" i="13"/>
  <c r="IX164" i="13"/>
  <c r="IX152" i="13"/>
  <c r="IX149" i="13"/>
  <c r="IX160" i="13"/>
  <c r="IX153" i="13"/>
  <c r="IX151" i="13"/>
  <c r="IX135" i="13"/>
  <c r="IX131" i="13"/>
  <c r="IX127" i="13"/>
  <c r="IX123" i="13"/>
  <c r="IX119" i="13"/>
  <c r="IX136" i="13"/>
  <c r="IX118" i="13"/>
  <c r="IX115" i="13"/>
  <c r="IX111" i="13"/>
  <c r="IX137" i="13"/>
  <c r="IX130" i="13"/>
  <c r="IX129" i="13"/>
  <c r="IX113" i="13"/>
  <c r="IX134" i="13"/>
  <c r="IX133" i="13"/>
  <c r="IX132" i="13"/>
  <c r="IX125" i="13"/>
  <c r="IX124" i="13"/>
  <c r="IX121" i="13"/>
  <c r="IX128" i="13"/>
  <c r="IX108" i="13"/>
  <c r="IX104" i="13"/>
  <c r="IX139" i="13"/>
  <c r="IX120" i="13"/>
  <c r="IX110" i="13"/>
  <c r="IX155" i="13"/>
  <c r="IX116" i="13"/>
  <c r="IX109" i="13"/>
  <c r="IX105" i="13"/>
  <c r="IX122" i="13"/>
  <c r="IX126" i="13"/>
  <c r="IX117" i="13"/>
  <c r="IX107" i="13"/>
  <c r="IX103" i="13"/>
  <c r="IX99" i="13"/>
  <c r="IX95" i="13"/>
  <c r="IX91" i="13"/>
  <c r="IX98" i="13"/>
  <c r="IX97" i="13"/>
  <c r="IX102" i="13"/>
  <c r="IX101" i="13"/>
  <c r="IX88" i="13"/>
  <c r="IX96" i="13"/>
  <c r="IX92" i="13"/>
  <c r="IX112" i="13"/>
  <c r="IX106" i="13"/>
  <c r="IX90" i="13"/>
  <c r="IX100" i="13"/>
  <c r="IX86" i="13"/>
  <c r="IX82" i="13"/>
  <c r="IX78" i="13"/>
  <c r="IX94" i="13"/>
  <c r="IX93" i="13"/>
  <c r="IX114" i="13"/>
  <c r="IX89" i="13"/>
  <c r="IX87" i="13"/>
  <c r="IX83" i="13"/>
  <c r="IX79" i="13"/>
  <c r="IX75" i="13"/>
  <c r="IX71" i="13"/>
  <c r="IX67" i="13"/>
  <c r="IX70" i="13"/>
  <c r="IX69" i="13"/>
  <c r="IX64" i="13"/>
  <c r="IX60" i="13"/>
  <c r="IX56" i="13"/>
  <c r="IX52" i="13"/>
  <c r="IX68" i="13"/>
  <c r="IX85" i="13"/>
  <c r="IX66" i="13"/>
  <c r="IX61" i="13"/>
  <c r="IX57" i="13"/>
  <c r="IX53" i="13"/>
  <c r="IX49" i="13"/>
  <c r="IX45" i="13"/>
  <c r="IX84" i="13"/>
  <c r="IX65" i="13"/>
  <c r="IX81" i="13"/>
  <c r="IX62" i="13"/>
  <c r="IX58" i="13"/>
  <c r="IX54" i="13"/>
  <c r="IX50" i="13"/>
  <c r="IX46" i="13"/>
  <c r="IX42" i="13"/>
  <c r="IX80" i="13"/>
  <c r="IX77" i="13"/>
  <c r="IX74" i="13"/>
  <c r="IX73" i="13"/>
  <c r="IX63" i="13"/>
  <c r="IX59" i="13"/>
  <c r="IX55" i="13"/>
  <c r="IX51" i="13"/>
  <c r="IX47" i="13"/>
  <c r="IX43" i="13"/>
  <c r="IX76" i="13"/>
  <c r="IX72" i="13"/>
  <c r="IX48" i="13"/>
  <c r="IX40" i="13"/>
  <c r="IX36" i="13"/>
  <c r="IX32" i="13"/>
  <c r="IX28" i="13"/>
  <c r="IX44" i="13"/>
  <c r="IX41" i="13"/>
  <c r="IX37" i="13"/>
  <c r="IX33" i="13"/>
  <c r="IX29" i="13"/>
  <c r="IX25" i="13"/>
  <c r="IX21" i="13"/>
  <c r="IX17" i="13"/>
  <c r="IX24" i="13"/>
  <c r="IX23" i="13"/>
  <c r="IX22" i="13"/>
  <c r="IX14" i="13"/>
  <c r="IX31" i="13"/>
  <c r="IX20" i="13"/>
  <c r="IX19" i="13"/>
  <c r="IX30" i="13"/>
  <c r="IX18" i="13"/>
  <c r="IX39" i="13"/>
  <c r="IX26" i="13"/>
  <c r="IX16" i="13"/>
  <c r="IX38" i="13"/>
  <c r="IX12" i="13"/>
  <c r="IX35" i="13"/>
  <c r="IX15" i="13"/>
  <c r="IX34" i="13"/>
  <c r="IX27" i="13"/>
  <c r="IX13" i="13"/>
  <c r="JA197" i="13"/>
  <c r="JA193" i="13"/>
  <c r="JA196" i="13"/>
  <c r="JA189" i="13"/>
  <c r="JA186" i="13"/>
  <c r="JA199" i="13"/>
  <c r="JA192" i="13"/>
  <c r="JA184" i="13"/>
  <c r="JA180" i="13"/>
  <c r="JA194" i="13"/>
  <c r="JA185" i="13"/>
  <c r="JA191" i="13"/>
  <c r="JA188" i="13"/>
  <c r="JA190" i="13"/>
  <c r="JA181" i="13"/>
  <c r="JA182" i="13"/>
  <c r="JA179" i="13"/>
  <c r="JA177" i="13"/>
  <c r="JA173" i="13"/>
  <c r="JA169" i="13"/>
  <c r="JA183" i="13"/>
  <c r="JA178" i="13"/>
  <c r="JA174" i="13"/>
  <c r="JA171" i="13"/>
  <c r="JA168" i="13"/>
  <c r="JA164" i="13"/>
  <c r="JA195" i="13"/>
  <c r="JA176" i="13"/>
  <c r="JA175" i="13"/>
  <c r="JA172" i="13"/>
  <c r="JA170" i="13"/>
  <c r="JA165" i="13"/>
  <c r="JA198" i="13"/>
  <c r="JA163" i="13"/>
  <c r="JA157" i="13"/>
  <c r="JA153" i="13"/>
  <c r="JA158" i="13"/>
  <c r="JA154" i="13"/>
  <c r="JA159" i="13"/>
  <c r="JA155" i="13"/>
  <c r="JA151" i="13"/>
  <c r="JA167" i="13"/>
  <c r="JA161" i="13"/>
  <c r="JA166" i="13"/>
  <c r="JA162" i="13"/>
  <c r="JA150" i="13"/>
  <c r="JA146" i="13"/>
  <c r="JA144" i="13"/>
  <c r="JA143" i="13"/>
  <c r="JA140" i="13"/>
  <c r="JA187" i="13"/>
  <c r="JA148" i="13"/>
  <c r="JA147" i="13"/>
  <c r="JA134" i="13"/>
  <c r="JA130" i="13"/>
  <c r="JA126" i="13"/>
  <c r="JA122" i="13"/>
  <c r="JA142" i="13"/>
  <c r="JA135" i="13"/>
  <c r="JA131" i="13"/>
  <c r="JA127" i="13"/>
  <c r="JA123" i="13"/>
  <c r="JA119" i="13"/>
  <c r="JA160" i="13"/>
  <c r="JA156" i="13"/>
  <c r="JA141" i="13"/>
  <c r="JA136" i="13"/>
  <c r="JA132" i="13"/>
  <c r="JA128" i="13"/>
  <c r="JA124" i="13"/>
  <c r="JA125" i="13"/>
  <c r="JA117" i="13"/>
  <c r="JA138" i="13"/>
  <c r="JA133" i="13"/>
  <c r="JA152" i="13"/>
  <c r="JA120" i="13"/>
  <c r="JA149" i="13"/>
  <c r="JA139" i="13"/>
  <c r="JA116" i="13"/>
  <c r="JA129" i="13"/>
  <c r="JA118" i="13"/>
  <c r="JA106" i="13"/>
  <c r="JA102" i="13"/>
  <c r="JA98" i="13"/>
  <c r="JA94" i="13"/>
  <c r="JA90" i="13"/>
  <c r="JA115" i="13"/>
  <c r="JA112" i="13"/>
  <c r="JA145" i="13"/>
  <c r="JA107" i="13"/>
  <c r="JA103" i="13"/>
  <c r="JA99" i="13"/>
  <c r="JA95" i="13"/>
  <c r="JA91" i="13"/>
  <c r="JA137" i="13"/>
  <c r="JA121" i="13"/>
  <c r="JA114" i="13"/>
  <c r="JA108" i="13"/>
  <c r="JA104" i="13"/>
  <c r="JA100" i="13"/>
  <c r="JA96" i="13"/>
  <c r="JA92" i="13"/>
  <c r="JA111" i="13"/>
  <c r="JA110" i="13"/>
  <c r="JA101" i="13"/>
  <c r="JA88" i="13"/>
  <c r="JA85" i="13"/>
  <c r="JA81" i="13"/>
  <c r="JA77" i="13"/>
  <c r="JA113" i="13"/>
  <c r="JA86" i="13"/>
  <c r="JA82" i="13"/>
  <c r="JA78" i="13"/>
  <c r="JA74" i="13"/>
  <c r="JA70" i="13"/>
  <c r="JA66" i="13"/>
  <c r="JA109" i="13"/>
  <c r="JA105" i="13"/>
  <c r="JA93" i="13"/>
  <c r="JA89" i="13"/>
  <c r="JA87" i="13"/>
  <c r="JA83" i="13"/>
  <c r="JA79" i="13"/>
  <c r="JA75" i="13"/>
  <c r="JA71" i="13"/>
  <c r="JA67" i="13"/>
  <c r="JA97" i="13"/>
  <c r="JA84" i="13"/>
  <c r="JA80" i="13"/>
  <c r="JA76" i="13"/>
  <c r="JA72" i="13"/>
  <c r="JA68" i="13"/>
  <c r="JA65" i="13"/>
  <c r="JA73" i="13"/>
  <c r="JA64" i="13"/>
  <c r="JA60" i="13"/>
  <c r="JA56" i="13"/>
  <c r="JA52" i="13"/>
  <c r="JA69" i="13"/>
  <c r="JA61" i="13"/>
  <c r="JA57" i="13"/>
  <c r="JA53" i="13"/>
  <c r="JA49" i="13"/>
  <c r="JA45" i="13"/>
  <c r="JA50" i="13"/>
  <c r="JA39" i="13"/>
  <c r="JA35" i="13"/>
  <c r="JA31" i="13"/>
  <c r="JA27" i="13"/>
  <c r="JA51" i="13"/>
  <c r="JA40" i="13"/>
  <c r="JA36" i="13"/>
  <c r="JA32" i="13"/>
  <c r="JA28" i="13"/>
  <c r="JA24" i="13"/>
  <c r="JA20" i="13"/>
  <c r="JA16" i="13"/>
  <c r="JA55" i="13"/>
  <c r="JA54" i="13"/>
  <c r="JA43" i="13"/>
  <c r="JA42" i="13"/>
  <c r="JA41" i="13"/>
  <c r="JA37" i="13"/>
  <c r="JA33" i="13"/>
  <c r="JA29" i="13"/>
  <c r="JA25" i="13"/>
  <c r="JA21" i="13"/>
  <c r="JA17" i="13"/>
  <c r="JA59" i="13"/>
  <c r="JA58" i="13"/>
  <c r="JA44" i="13"/>
  <c r="JA63" i="13"/>
  <c r="JA62" i="13"/>
  <c r="JA47" i="13"/>
  <c r="JA46" i="13"/>
  <c r="JA38" i="13"/>
  <c r="JA34" i="13"/>
  <c r="JA30" i="13"/>
  <c r="JA26" i="13"/>
  <c r="JA22" i="13"/>
  <c r="JA18" i="13"/>
  <c r="JA48" i="13"/>
  <c r="JA19" i="13"/>
  <c r="JA12" i="13"/>
  <c r="JA15" i="13"/>
  <c r="JA13" i="13"/>
  <c r="JA23" i="13"/>
  <c r="JA14" i="13"/>
  <c r="JC198" i="13"/>
  <c r="JC194" i="13"/>
  <c r="JC199" i="13"/>
  <c r="JC188" i="13"/>
  <c r="JC185" i="13"/>
  <c r="JC181" i="13"/>
  <c r="JC197" i="13"/>
  <c r="JC191" i="13"/>
  <c r="JC195" i="13"/>
  <c r="JC196" i="13"/>
  <c r="JC186" i="13"/>
  <c r="JC193" i="13"/>
  <c r="JC184" i="13"/>
  <c r="JC180" i="13"/>
  <c r="JC179" i="13"/>
  <c r="JC192" i="13"/>
  <c r="JC189" i="13"/>
  <c r="JC183" i="13"/>
  <c r="JC178" i="13"/>
  <c r="JC174" i="13"/>
  <c r="JC170" i="13"/>
  <c r="JC175" i="13"/>
  <c r="JC190" i="13"/>
  <c r="JC187" i="13"/>
  <c r="JC165" i="13"/>
  <c r="JC176" i="13"/>
  <c r="JC172" i="13"/>
  <c r="JC177" i="13"/>
  <c r="JC166" i="13"/>
  <c r="JC171" i="13"/>
  <c r="JC169" i="13"/>
  <c r="JC158" i="13"/>
  <c r="JC154" i="13"/>
  <c r="JC150" i="13"/>
  <c r="JC182" i="13"/>
  <c r="JC159" i="13"/>
  <c r="JC155" i="13"/>
  <c r="JC167" i="13"/>
  <c r="JC160" i="13"/>
  <c r="JC156" i="13"/>
  <c r="JC152" i="13"/>
  <c r="JC162" i="13"/>
  <c r="JC173" i="13"/>
  <c r="JC153" i="13"/>
  <c r="JC168" i="13"/>
  <c r="JC164" i="13"/>
  <c r="JC147" i="13"/>
  <c r="JC143" i="13"/>
  <c r="JC157" i="13"/>
  <c r="JC145" i="13"/>
  <c r="JC149" i="13"/>
  <c r="JC135" i="13"/>
  <c r="JC131" i="13"/>
  <c r="JC127" i="13"/>
  <c r="JC123" i="13"/>
  <c r="JC119" i="13"/>
  <c r="JC161" i="13"/>
  <c r="JC141" i="13"/>
  <c r="JC138" i="13"/>
  <c r="JC136" i="13"/>
  <c r="JC132" i="13"/>
  <c r="JC128" i="13"/>
  <c r="JC124" i="13"/>
  <c r="JC120" i="13"/>
  <c r="JC163" i="13"/>
  <c r="JC151" i="13"/>
  <c r="JC137" i="13"/>
  <c r="JC133" i="13"/>
  <c r="JC129" i="13"/>
  <c r="JC125" i="13"/>
  <c r="JC144" i="13"/>
  <c r="JC140" i="13"/>
  <c r="JC139" i="13"/>
  <c r="JC121" i="13"/>
  <c r="JC118" i="13"/>
  <c r="JC142" i="13"/>
  <c r="JC112" i="13"/>
  <c r="JC146" i="13"/>
  <c r="JC115" i="13"/>
  <c r="JC107" i="13"/>
  <c r="JC103" i="13"/>
  <c r="JC99" i="13"/>
  <c r="JC95" i="13"/>
  <c r="JC91" i="13"/>
  <c r="JC122" i="13"/>
  <c r="JC117" i="13"/>
  <c r="JC126" i="13"/>
  <c r="JC114" i="13"/>
  <c r="JC108" i="13"/>
  <c r="JC104" i="13"/>
  <c r="JC100" i="13"/>
  <c r="JC96" i="13"/>
  <c r="JC92" i="13"/>
  <c r="JC88" i="13"/>
  <c r="JC134" i="13"/>
  <c r="JC130" i="13"/>
  <c r="JC109" i="13"/>
  <c r="JC105" i="13"/>
  <c r="JC101" i="13"/>
  <c r="JC97" i="13"/>
  <c r="JC93" i="13"/>
  <c r="JC148" i="13"/>
  <c r="JC116" i="13"/>
  <c r="JC113" i="13"/>
  <c r="JC102" i="13"/>
  <c r="JC86" i="13"/>
  <c r="JC82" i="13"/>
  <c r="JC78" i="13"/>
  <c r="JC111" i="13"/>
  <c r="JC87" i="13"/>
  <c r="JC83" i="13"/>
  <c r="JC79" i="13"/>
  <c r="JC75" i="13"/>
  <c r="JC71" i="13"/>
  <c r="JC67" i="13"/>
  <c r="JC106" i="13"/>
  <c r="JC94" i="13"/>
  <c r="JC84" i="13"/>
  <c r="JC80" i="13"/>
  <c r="JC76" i="13"/>
  <c r="JC72" i="13"/>
  <c r="JC68" i="13"/>
  <c r="JC98" i="13"/>
  <c r="JC85" i="13"/>
  <c r="JC81" i="13"/>
  <c r="JC77" i="13"/>
  <c r="JC73" i="13"/>
  <c r="JC69" i="13"/>
  <c r="JC110" i="13"/>
  <c r="JC74" i="13"/>
  <c r="JC64" i="13"/>
  <c r="JC89" i="13"/>
  <c r="JC70" i="13"/>
  <c r="JC61" i="13"/>
  <c r="JC57" i="13"/>
  <c r="JC53" i="13"/>
  <c r="JC90" i="13"/>
  <c r="JC66" i="13"/>
  <c r="JC65" i="13"/>
  <c r="JC62" i="13"/>
  <c r="JC58" i="13"/>
  <c r="JC54" i="13"/>
  <c r="JC50" i="13"/>
  <c r="JC46" i="13"/>
  <c r="JC42" i="13"/>
  <c r="JC56" i="13"/>
  <c r="JC40" i="13"/>
  <c r="JC36" i="13"/>
  <c r="JC32" i="13"/>
  <c r="JC28" i="13"/>
  <c r="JC60" i="13"/>
  <c r="JC51" i="13"/>
  <c r="JC41" i="13"/>
  <c r="JC37" i="13"/>
  <c r="JC33" i="13"/>
  <c r="JC29" i="13"/>
  <c r="JC25" i="13"/>
  <c r="JC21" i="13"/>
  <c r="JC17" i="13"/>
  <c r="JC55" i="13"/>
  <c r="JC59" i="13"/>
  <c r="JC44" i="13"/>
  <c r="JC38" i="13"/>
  <c r="JC34" i="13"/>
  <c r="JC30" i="13"/>
  <c r="JC26" i="13"/>
  <c r="JC22" i="13"/>
  <c r="JC18" i="13"/>
  <c r="JC63" i="13"/>
  <c r="JC47" i="13"/>
  <c r="JC45" i="13"/>
  <c r="JC52" i="13"/>
  <c r="JC48" i="13"/>
  <c r="JC39" i="13"/>
  <c r="JC35" i="13"/>
  <c r="JC31" i="13"/>
  <c r="JC27" i="13"/>
  <c r="JC23" i="13"/>
  <c r="JC19" i="13"/>
  <c r="JC49" i="13"/>
  <c r="JC12" i="13"/>
  <c r="JC16" i="13"/>
  <c r="JC15" i="13"/>
  <c r="JC13" i="13"/>
  <c r="JC43" i="13"/>
  <c r="JC14" i="13"/>
  <c r="JC24" i="13"/>
  <c r="JC20" i="13"/>
  <c r="JH199" i="13"/>
  <c r="JH196" i="13"/>
  <c r="JH192" i="13"/>
  <c r="JH188" i="13"/>
  <c r="JH198" i="13"/>
  <c r="JH194" i="13"/>
  <c r="JH190" i="13"/>
  <c r="JH186" i="13"/>
  <c r="JH195" i="13"/>
  <c r="JH187" i="13"/>
  <c r="JH183" i="13"/>
  <c r="JH179" i="13"/>
  <c r="JH184" i="13"/>
  <c r="JH180" i="13"/>
  <c r="JH193" i="13"/>
  <c r="JH189" i="13"/>
  <c r="JH197" i="13"/>
  <c r="JH191" i="13"/>
  <c r="JH182" i="13"/>
  <c r="JH176" i="13"/>
  <c r="JH172" i="13"/>
  <c r="JH175" i="13"/>
  <c r="JH171" i="13"/>
  <c r="JH177" i="13"/>
  <c r="JH167" i="13"/>
  <c r="JH163" i="13"/>
  <c r="JH178" i="13"/>
  <c r="JH173" i="13"/>
  <c r="JH169" i="13"/>
  <c r="JH168" i="13"/>
  <c r="JH164" i="13"/>
  <c r="JH170" i="13"/>
  <c r="JH166" i="13"/>
  <c r="JH162" i="13"/>
  <c r="JH185" i="13"/>
  <c r="JH181" i="13"/>
  <c r="JH174" i="13"/>
  <c r="JH159" i="13"/>
  <c r="JH155" i="13"/>
  <c r="JH151" i="13"/>
  <c r="JH161" i="13"/>
  <c r="JH156" i="13"/>
  <c r="JH147" i="13"/>
  <c r="JH143" i="13"/>
  <c r="JH139" i="13"/>
  <c r="JH165" i="13"/>
  <c r="JH148" i="13"/>
  <c r="JH144" i="13"/>
  <c r="JH158" i="13"/>
  <c r="JH157" i="13"/>
  <c r="JH154" i="13"/>
  <c r="JH149" i="13"/>
  <c r="JH145" i="13"/>
  <c r="JH141" i="13"/>
  <c r="JH152" i="13"/>
  <c r="JH142" i="13"/>
  <c r="JH150" i="13"/>
  <c r="JH160" i="13"/>
  <c r="JH153" i="13"/>
  <c r="JH146" i="13"/>
  <c r="JH136" i="13"/>
  <c r="JH132" i="13"/>
  <c r="JH128" i="13"/>
  <c r="JH124" i="13"/>
  <c r="JH120" i="13"/>
  <c r="JH137" i="13"/>
  <c r="JH116" i="13"/>
  <c r="JH112" i="13"/>
  <c r="JH140" i="13"/>
  <c r="JH114" i="13"/>
  <c r="JH129" i="13"/>
  <c r="JH117" i="13"/>
  <c r="JH111" i="13"/>
  <c r="JH110" i="13"/>
  <c r="JH109" i="13"/>
  <c r="JH105" i="13"/>
  <c r="JH123" i="13"/>
  <c r="JH122" i="13"/>
  <c r="JH127" i="13"/>
  <c r="JH126" i="13"/>
  <c r="JH113" i="13"/>
  <c r="JH106" i="13"/>
  <c r="JH102" i="13"/>
  <c r="JH134" i="13"/>
  <c r="JH131" i="13"/>
  <c r="JH121" i="13"/>
  <c r="JH135" i="13"/>
  <c r="JH130" i="13"/>
  <c r="JH125" i="13"/>
  <c r="JH138" i="13"/>
  <c r="JH118" i="13"/>
  <c r="JH115" i="13"/>
  <c r="JH133" i="13"/>
  <c r="JH119" i="13"/>
  <c r="JH108" i="13"/>
  <c r="JH104" i="13"/>
  <c r="JH100" i="13"/>
  <c r="JH96" i="13"/>
  <c r="JH92" i="13"/>
  <c r="JH88" i="13"/>
  <c r="JH95" i="13"/>
  <c r="JH94" i="13"/>
  <c r="JH93" i="13"/>
  <c r="JH103" i="13"/>
  <c r="JH99" i="13"/>
  <c r="JH98" i="13"/>
  <c r="JH97" i="13"/>
  <c r="JH107" i="13"/>
  <c r="JH101" i="13"/>
  <c r="JH87" i="13"/>
  <c r="JH83" i="13"/>
  <c r="JH79" i="13"/>
  <c r="JH75" i="13"/>
  <c r="JH91" i="13"/>
  <c r="JH90" i="13"/>
  <c r="JH89" i="13"/>
  <c r="JH84" i="13"/>
  <c r="JH80" i="13"/>
  <c r="JH76" i="13"/>
  <c r="JH72" i="13"/>
  <c r="JH68" i="13"/>
  <c r="JH61" i="13"/>
  <c r="JH57" i="13"/>
  <c r="JH53" i="13"/>
  <c r="JH81" i="13"/>
  <c r="JH78" i="13"/>
  <c r="JH74" i="13"/>
  <c r="JH73" i="13"/>
  <c r="JH65" i="13"/>
  <c r="JH62" i="13"/>
  <c r="JH58" i="13"/>
  <c r="JH54" i="13"/>
  <c r="JH50" i="13"/>
  <c r="JH46" i="13"/>
  <c r="JH42" i="13"/>
  <c r="JH86" i="13"/>
  <c r="JH77" i="13"/>
  <c r="JH71" i="13"/>
  <c r="JH70" i="13"/>
  <c r="JH69" i="13"/>
  <c r="JH63" i="13"/>
  <c r="JH59" i="13"/>
  <c r="JH55" i="13"/>
  <c r="JH51" i="13"/>
  <c r="JH47" i="13"/>
  <c r="JH43" i="13"/>
  <c r="JH67" i="13"/>
  <c r="JH66" i="13"/>
  <c r="JH64" i="13"/>
  <c r="JH60" i="13"/>
  <c r="JH56" i="13"/>
  <c r="JH52" i="13"/>
  <c r="JH48" i="13"/>
  <c r="JH44" i="13"/>
  <c r="JH85" i="13"/>
  <c r="JH82" i="13"/>
  <c r="JH45" i="13"/>
  <c r="JH49" i="13"/>
  <c r="JH41" i="13"/>
  <c r="JH37" i="13"/>
  <c r="JH33" i="13"/>
  <c r="JH29" i="13"/>
  <c r="JH38" i="13"/>
  <c r="JH34" i="13"/>
  <c r="JH30" i="13"/>
  <c r="JH26" i="13"/>
  <c r="JH22" i="13"/>
  <c r="JH18" i="13"/>
  <c r="JH39" i="13"/>
  <c r="JH28" i="13"/>
  <c r="JH40" i="13"/>
  <c r="JH35" i="13"/>
  <c r="JH27" i="13"/>
  <c r="JH24" i="13"/>
  <c r="JH23" i="13"/>
  <c r="JH12" i="13"/>
  <c r="JH32" i="13"/>
  <c r="JH21" i="13"/>
  <c r="JH20" i="13"/>
  <c r="JH19" i="13"/>
  <c r="JH13" i="13"/>
  <c r="JH25" i="13"/>
  <c r="JH36" i="13"/>
  <c r="JH31" i="13"/>
  <c r="JH17" i="13"/>
  <c r="JH16" i="13"/>
  <c r="JH15" i="13"/>
  <c r="JH14" i="13"/>
  <c r="JB197" i="13"/>
  <c r="JB193" i="13"/>
  <c r="JB189" i="13"/>
  <c r="JB185" i="13"/>
  <c r="JB199" i="13"/>
  <c r="JB195" i="13"/>
  <c r="JB191" i="13"/>
  <c r="JB187" i="13"/>
  <c r="JB192" i="13"/>
  <c r="JB184" i="13"/>
  <c r="JB180" i="13"/>
  <c r="JB194" i="13"/>
  <c r="JB188" i="13"/>
  <c r="JB181" i="13"/>
  <c r="JB183" i="13"/>
  <c r="JB179" i="13"/>
  <c r="JB182" i="13"/>
  <c r="JB177" i="13"/>
  <c r="JB173" i="13"/>
  <c r="JB169" i="13"/>
  <c r="JB196" i="13"/>
  <c r="JB178" i="13"/>
  <c r="JB186" i="13"/>
  <c r="JB198" i="13"/>
  <c r="JB176" i="13"/>
  <c r="JB172" i="13"/>
  <c r="JB190" i="13"/>
  <c r="JB168" i="13"/>
  <c r="JB164" i="13"/>
  <c r="JB175" i="13"/>
  <c r="JB170" i="13"/>
  <c r="JB165" i="13"/>
  <c r="JB161" i="13"/>
  <c r="JB167" i="13"/>
  <c r="JB163" i="13"/>
  <c r="JB160" i="13"/>
  <c r="JB156" i="13"/>
  <c r="JB152" i="13"/>
  <c r="JB148" i="13"/>
  <c r="JB144" i="13"/>
  <c r="JB140" i="13"/>
  <c r="JB174" i="13"/>
  <c r="JB159" i="13"/>
  <c r="JB149" i="13"/>
  <c r="JB145" i="13"/>
  <c r="JB166" i="13"/>
  <c r="JB162" i="13"/>
  <c r="JB155" i="13"/>
  <c r="JB150" i="13"/>
  <c r="JB146" i="13"/>
  <c r="JB142" i="13"/>
  <c r="JB138" i="13"/>
  <c r="JB139" i="13"/>
  <c r="JB171" i="13"/>
  <c r="JB154" i="13"/>
  <c r="JB158" i="13"/>
  <c r="JB141" i="13"/>
  <c r="JB153" i="13"/>
  <c r="JB151" i="13"/>
  <c r="JB143" i="13"/>
  <c r="JB137" i="13"/>
  <c r="JB133" i="13"/>
  <c r="JB129" i="13"/>
  <c r="JB125" i="13"/>
  <c r="JB121" i="13"/>
  <c r="JB117" i="13"/>
  <c r="JB157" i="13"/>
  <c r="JB147" i="13"/>
  <c r="JB127" i="13"/>
  <c r="JB126" i="13"/>
  <c r="JB123" i="13"/>
  <c r="JB122" i="13"/>
  <c r="JB120" i="13"/>
  <c r="JB113" i="13"/>
  <c r="JB135" i="13"/>
  <c r="JB134" i="13"/>
  <c r="JB115" i="13"/>
  <c r="JB128" i="13"/>
  <c r="JB116" i="13"/>
  <c r="JB136" i="13"/>
  <c r="JB118" i="13"/>
  <c r="JB106" i="13"/>
  <c r="JB102" i="13"/>
  <c r="JB119" i="13"/>
  <c r="JB112" i="13"/>
  <c r="JB107" i="13"/>
  <c r="JB103" i="13"/>
  <c r="JB131" i="13"/>
  <c r="JB111" i="13"/>
  <c r="JB110" i="13"/>
  <c r="JB132" i="13"/>
  <c r="JB130" i="13"/>
  <c r="JB124" i="13"/>
  <c r="JB109" i="13"/>
  <c r="JB105" i="13"/>
  <c r="JB101" i="13"/>
  <c r="JB97" i="13"/>
  <c r="JB93" i="13"/>
  <c r="JB89" i="13"/>
  <c r="JB96" i="13"/>
  <c r="JB92" i="13"/>
  <c r="JB108" i="13"/>
  <c r="JB91" i="13"/>
  <c r="JB90" i="13"/>
  <c r="JB100" i="13"/>
  <c r="JB95" i="13"/>
  <c r="JB94" i="13"/>
  <c r="JB84" i="13"/>
  <c r="JB80" i="13"/>
  <c r="JB76" i="13"/>
  <c r="JB114" i="13"/>
  <c r="JB99" i="13"/>
  <c r="JB98" i="13"/>
  <c r="JB104" i="13"/>
  <c r="JB88" i="13"/>
  <c r="JB85" i="13"/>
  <c r="JB81" i="13"/>
  <c r="JB77" i="13"/>
  <c r="JB73" i="13"/>
  <c r="JB69" i="13"/>
  <c r="JB65" i="13"/>
  <c r="JB82" i="13"/>
  <c r="JB67" i="13"/>
  <c r="JB66" i="13"/>
  <c r="JB62" i="13"/>
  <c r="JB58" i="13"/>
  <c r="JB54" i="13"/>
  <c r="JB78" i="13"/>
  <c r="JB63" i="13"/>
  <c r="JB59" i="13"/>
  <c r="JB55" i="13"/>
  <c r="JB51" i="13"/>
  <c r="JB47" i="13"/>
  <c r="JB43" i="13"/>
  <c r="JB83" i="13"/>
  <c r="JB86" i="13"/>
  <c r="JB74" i="13"/>
  <c r="JB64" i="13"/>
  <c r="JB60" i="13"/>
  <c r="JB56" i="13"/>
  <c r="JB52" i="13"/>
  <c r="JB48" i="13"/>
  <c r="JB44" i="13"/>
  <c r="JB79" i="13"/>
  <c r="JB72" i="13"/>
  <c r="JB71" i="13"/>
  <c r="JB70" i="13"/>
  <c r="JB61" i="13"/>
  <c r="JB57" i="13"/>
  <c r="JB53" i="13"/>
  <c r="JB49" i="13"/>
  <c r="JB45" i="13"/>
  <c r="JB87" i="13"/>
  <c r="JB75" i="13"/>
  <c r="JB68" i="13"/>
  <c r="JB46" i="13"/>
  <c r="JB38" i="13"/>
  <c r="JB34" i="13"/>
  <c r="JB30" i="13"/>
  <c r="JB50" i="13"/>
  <c r="JB39" i="13"/>
  <c r="JB35" i="13"/>
  <c r="JB31" i="13"/>
  <c r="JB27" i="13"/>
  <c r="JB23" i="13"/>
  <c r="JB19" i="13"/>
  <c r="JB15" i="13"/>
  <c r="JB36" i="13"/>
  <c r="JB25" i="13"/>
  <c r="JB21" i="13"/>
  <c r="JB20" i="13"/>
  <c r="JB37" i="13"/>
  <c r="JB18" i="13"/>
  <c r="JB12" i="13"/>
  <c r="JB42" i="13"/>
  <c r="JB28" i="13"/>
  <c r="JB17" i="13"/>
  <c r="JB16" i="13"/>
  <c r="JB29" i="13"/>
  <c r="JB26" i="13"/>
  <c r="JB13" i="13"/>
  <c r="JB40" i="13"/>
  <c r="JB14" i="13"/>
  <c r="JB32" i="13"/>
  <c r="JB24" i="13"/>
  <c r="JB41" i="13"/>
  <c r="JB33" i="13"/>
  <c r="JB22" i="13"/>
  <c r="R5" i="13"/>
  <c r="IA8" i="13"/>
  <c r="IV198" i="13"/>
  <c r="IV194" i="13"/>
  <c r="IV190" i="13"/>
  <c r="IV186" i="13"/>
  <c r="IV199" i="13"/>
  <c r="IV196" i="13"/>
  <c r="IV192" i="13"/>
  <c r="IV188" i="13"/>
  <c r="IV181" i="13"/>
  <c r="IV187" i="13"/>
  <c r="IV182" i="13"/>
  <c r="IV193" i="13"/>
  <c r="IV197" i="13"/>
  <c r="IV185" i="13"/>
  <c r="IV184" i="13"/>
  <c r="IV180" i="13"/>
  <c r="IV191" i="13"/>
  <c r="IV178" i="13"/>
  <c r="IV174" i="13"/>
  <c r="IV170" i="13"/>
  <c r="IV189" i="13"/>
  <c r="IV177" i="13"/>
  <c r="IV173" i="13"/>
  <c r="IV165" i="13"/>
  <c r="IV161" i="13"/>
  <c r="IV166" i="13"/>
  <c r="IV162" i="13"/>
  <c r="IV171" i="13"/>
  <c r="IV169" i="13"/>
  <c r="IV195" i="13"/>
  <c r="IV172" i="13"/>
  <c r="IV168" i="13"/>
  <c r="IV164" i="13"/>
  <c r="IV183" i="13"/>
  <c r="IV163" i="13"/>
  <c r="IV175" i="13"/>
  <c r="IV157" i="13"/>
  <c r="IV153" i="13"/>
  <c r="IV149" i="13"/>
  <c r="IV145" i="13"/>
  <c r="IV141" i="13"/>
  <c r="IV158" i="13"/>
  <c r="IV154" i="13"/>
  <c r="IV151" i="13"/>
  <c r="IV150" i="13"/>
  <c r="IV146" i="13"/>
  <c r="IV142" i="13"/>
  <c r="IV179" i="13"/>
  <c r="IV160" i="13"/>
  <c r="IV147" i="13"/>
  <c r="IV143" i="13"/>
  <c r="IV139" i="13"/>
  <c r="IV176" i="13"/>
  <c r="IV167" i="13"/>
  <c r="IV159" i="13"/>
  <c r="IV152" i="13"/>
  <c r="IV155" i="13"/>
  <c r="IV144" i="13"/>
  <c r="IV148" i="13"/>
  <c r="IV140" i="13"/>
  <c r="IV156" i="13"/>
  <c r="IV134" i="13"/>
  <c r="IV130" i="13"/>
  <c r="IV126" i="13"/>
  <c r="IV122" i="13"/>
  <c r="IV118" i="13"/>
  <c r="IV135" i="13"/>
  <c r="IV136" i="13"/>
  <c r="IV128" i="13"/>
  <c r="IV124" i="13"/>
  <c r="IV114" i="13"/>
  <c r="IV110" i="13"/>
  <c r="IV121" i="13"/>
  <c r="IV120" i="13"/>
  <c r="IV117" i="13"/>
  <c r="IV116" i="13"/>
  <c r="IV112" i="13"/>
  <c r="IV138" i="13"/>
  <c r="IV131" i="13"/>
  <c r="IV132" i="13"/>
  <c r="IV125" i="13"/>
  <c r="IV107" i="13"/>
  <c r="IV103" i="13"/>
  <c r="IV133" i="13"/>
  <c r="IV111" i="13"/>
  <c r="IV108" i="13"/>
  <c r="IV104" i="13"/>
  <c r="IV129" i="13"/>
  <c r="IV113" i="13"/>
  <c r="IV119" i="13"/>
  <c r="IV123" i="13"/>
  <c r="IV137" i="13"/>
  <c r="IV127" i="13"/>
  <c r="IV115" i="13"/>
  <c r="IV106" i="13"/>
  <c r="IV102" i="13"/>
  <c r="IV98" i="13"/>
  <c r="IV94" i="13"/>
  <c r="IV90" i="13"/>
  <c r="IV89" i="13"/>
  <c r="IV99" i="13"/>
  <c r="IV97" i="13"/>
  <c r="IV101" i="13"/>
  <c r="IV109" i="13"/>
  <c r="IV105" i="13"/>
  <c r="IV96" i="13"/>
  <c r="IV92" i="13"/>
  <c r="IV88" i="13"/>
  <c r="IV91" i="13"/>
  <c r="IV85" i="13"/>
  <c r="IV81" i="13"/>
  <c r="IV77" i="13"/>
  <c r="IV100" i="13"/>
  <c r="IV95" i="13"/>
  <c r="IV93" i="13"/>
  <c r="IV86" i="13"/>
  <c r="IV82" i="13"/>
  <c r="IV78" i="13"/>
  <c r="IV74" i="13"/>
  <c r="IV70" i="13"/>
  <c r="IV66" i="13"/>
  <c r="IV87" i="13"/>
  <c r="IV76" i="13"/>
  <c r="IV75" i="13"/>
  <c r="IV72" i="13"/>
  <c r="IV63" i="13"/>
  <c r="IV59" i="13"/>
  <c r="IV55" i="13"/>
  <c r="IV51" i="13"/>
  <c r="IV71" i="13"/>
  <c r="IV69" i="13"/>
  <c r="IV68" i="13"/>
  <c r="IV64" i="13"/>
  <c r="IV60" i="13"/>
  <c r="IV56" i="13"/>
  <c r="IV52" i="13"/>
  <c r="IV48" i="13"/>
  <c r="IV44" i="13"/>
  <c r="IV67" i="13"/>
  <c r="IV84" i="13"/>
  <c r="IV83" i="13"/>
  <c r="IV61" i="13"/>
  <c r="IV57" i="13"/>
  <c r="IV53" i="13"/>
  <c r="IV49" i="13"/>
  <c r="IV45" i="13"/>
  <c r="IV65" i="13"/>
  <c r="IV80" i="13"/>
  <c r="IV79" i="13"/>
  <c r="IV62" i="13"/>
  <c r="IV58" i="13"/>
  <c r="IV54" i="13"/>
  <c r="IV50" i="13"/>
  <c r="IV46" i="13"/>
  <c r="IV42" i="13"/>
  <c r="IV73" i="13"/>
  <c r="IV47" i="13"/>
  <c r="IV39" i="13"/>
  <c r="IV35" i="13"/>
  <c r="IV31" i="13"/>
  <c r="IV43" i="13"/>
  <c r="IV40" i="13"/>
  <c r="IV36" i="13"/>
  <c r="IV32" i="13"/>
  <c r="IV28" i="13"/>
  <c r="IV24" i="13"/>
  <c r="IV20" i="13"/>
  <c r="IV16" i="13"/>
  <c r="IV41" i="13"/>
  <c r="IV34" i="13"/>
  <c r="IV33" i="13"/>
  <c r="IV27" i="13"/>
  <c r="IV15" i="13"/>
  <c r="IV23" i="13"/>
  <c r="IV13" i="13"/>
  <c r="IV37" i="13"/>
  <c r="IV25" i="13"/>
  <c r="IV22" i="13"/>
  <c r="IV21" i="13"/>
  <c r="IV19" i="13"/>
  <c r="IV14" i="13"/>
  <c r="IV30" i="13"/>
  <c r="IV29" i="13"/>
  <c r="IV18" i="13"/>
  <c r="IV26" i="13"/>
  <c r="IV17" i="13"/>
  <c r="IV38" i="13"/>
  <c r="IV12" i="13"/>
  <c r="JE199" i="13"/>
  <c r="JE195" i="13"/>
  <c r="JE197" i="13"/>
  <c r="JE194" i="13"/>
  <c r="JE191" i="13"/>
  <c r="JE188" i="13"/>
  <c r="JE182" i="13"/>
  <c r="JE187" i="13"/>
  <c r="JE198" i="13"/>
  <c r="JE190" i="13"/>
  <c r="JE183" i="13"/>
  <c r="JE192" i="13"/>
  <c r="JE196" i="13"/>
  <c r="JE189" i="13"/>
  <c r="JE185" i="13"/>
  <c r="JE175" i="13"/>
  <c r="JE171" i="13"/>
  <c r="JE186" i="13"/>
  <c r="JE176" i="13"/>
  <c r="JE179" i="13"/>
  <c r="JE172" i="13"/>
  <c r="JE180" i="13"/>
  <c r="JE170" i="13"/>
  <c r="JE166" i="13"/>
  <c r="JE162" i="13"/>
  <c r="JE193" i="13"/>
  <c r="JE177" i="13"/>
  <c r="JE178" i="13"/>
  <c r="JE167" i="13"/>
  <c r="JE163" i="13"/>
  <c r="JE181" i="13"/>
  <c r="JE174" i="13"/>
  <c r="JE159" i="13"/>
  <c r="JE155" i="13"/>
  <c r="JE151" i="13"/>
  <c r="JE173" i="13"/>
  <c r="JE168" i="13"/>
  <c r="JE160" i="13"/>
  <c r="JE156" i="13"/>
  <c r="JE157" i="13"/>
  <c r="JE153" i="13"/>
  <c r="JE164" i="13"/>
  <c r="JE161" i="13"/>
  <c r="JE184" i="13"/>
  <c r="JE150" i="13"/>
  <c r="JE158" i="13"/>
  <c r="JE154" i="13"/>
  <c r="JE148" i="13"/>
  <c r="JE144" i="13"/>
  <c r="JE147" i="13"/>
  <c r="JE146" i="13"/>
  <c r="JE152" i="13"/>
  <c r="JE142" i="13"/>
  <c r="JE138" i="13"/>
  <c r="JE136" i="13"/>
  <c r="JE132" i="13"/>
  <c r="JE128" i="13"/>
  <c r="JE124" i="13"/>
  <c r="JE120" i="13"/>
  <c r="JE137" i="13"/>
  <c r="JE133" i="13"/>
  <c r="JE129" i="13"/>
  <c r="JE125" i="13"/>
  <c r="JE121" i="13"/>
  <c r="JE117" i="13"/>
  <c r="JE169" i="13"/>
  <c r="JE165" i="13"/>
  <c r="JE140" i="13"/>
  <c r="JE143" i="13"/>
  <c r="JE134" i="13"/>
  <c r="JE130" i="13"/>
  <c r="JE126" i="13"/>
  <c r="JE122" i="13"/>
  <c r="JE145" i="13"/>
  <c r="JE139" i="13"/>
  <c r="JE131" i="13"/>
  <c r="JE127" i="13"/>
  <c r="JE123" i="13"/>
  <c r="JE149" i="13"/>
  <c r="JE141" i="13"/>
  <c r="JE119" i="13"/>
  <c r="JE118" i="13"/>
  <c r="JE108" i="13"/>
  <c r="JE104" i="13"/>
  <c r="JE100" i="13"/>
  <c r="JE96" i="13"/>
  <c r="JE92" i="13"/>
  <c r="JE114" i="13"/>
  <c r="JE111" i="13"/>
  <c r="JE110" i="13"/>
  <c r="JE109" i="13"/>
  <c r="JE105" i="13"/>
  <c r="JE101" i="13"/>
  <c r="JE97" i="13"/>
  <c r="JE93" i="13"/>
  <c r="JE89" i="13"/>
  <c r="JE135" i="13"/>
  <c r="JE116" i="13"/>
  <c r="JE106" i="13"/>
  <c r="JE102" i="13"/>
  <c r="JE98" i="13"/>
  <c r="JE94" i="13"/>
  <c r="JE90" i="13"/>
  <c r="JE91" i="13"/>
  <c r="JE87" i="13"/>
  <c r="JE83" i="13"/>
  <c r="JE79" i="13"/>
  <c r="JE75" i="13"/>
  <c r="JE115" i="13"/>
  <c r="JE113" i="13"/>
  <c r="JE95" i="13"/>
  <c r="JE84" i="13"/>
  <c r="JE80" i="13"/>
  <c r="JE76" i="13"/>
  <c r="JE72" i="13"/>
  <c r="JE68" i="13"/>
  <c r="JE112" i="13"/>
  <c r="JE103" i="13"/>
  <c r="JE99" i="13"/>
  <c r="JE85" i="13"/>
  <c r="JE81" i="13"/>
  <c r="JE77" i="13"/>
  <c r="JE73" i="13"/>
  <c r="JE69" i="13"/>
  <c r="JE88" i="13"/>
  <c r="JE107" i="13"/>
  <c r="JE86" i="13"/>
  <c r="JE82" i="13"/>
  <c r="JE78" i="13"/>
  <c r="JE74" i="13"/>
  <c r="JE70" i="13"/>
  <c r="JE66" i="13"/>
  <c r="JE71" i="13"/>
  <c r="JE65" i="13"/>
  <c r="JE62" i="13"/>
  <c r="JE58" i="13"/>
  <c r="JE54" i="13"/>
  <c r="JE67" i="13"/>
  <c r="JE63" i="13"/>
  <c r="JE59" i="13"/>
  <c r="JE55" i="13"/>
  <c r="JE51" i="13"/>
  <c r="JE47" i="13"/>
  <c r="JE43" i="13"/>
  <c r="JE60" i="13"/>
  <c r="JE41" i="13"/>
  <c r="JE37" i="13"/>
  <c r="JE33" i="13"/>
  <c r="JE29" i="13"/>
  <c r="JE25" i="13"/>
  <c r="JE53" i="13"/>
  <c r="JE42" i="13"/>
  <c r="JE38" i="13"/>
  <c r="JE34" i="13"/>
  <c r="JE30" i="13"/>
  <c r="JE26" i="13"/>
  <c r="JE22" i="13"/>
  <c r="JE18" i="13"/>
  <c r="JE57" i="13"/>
  <c r="JE61" i="13"/>
  <c r="JE46" i="13"/>
  <c r="JE45" i="13"/>
  <c r="JE39" i="13"/>
  <c r="JE35" i="13"/>
  <c r="JE31" i="13"/>
  <c r="JE27" i="13"/>
  <c r="JE23" i="13"/>
  <c r="JE19" i="13"/>
  <c r="JE15" i="13"/>
  <c r="JE52" i="13"/>
  <c r="JE48" i="13"/>
  <c r="JE64" i="13"/>
  <c r="JE50" i="13"/>
  <c r="JE49" i="13"/>
  <c r="JE40" i="13"/>
  <c r="JE36" i="13"/>
  <c r="JE32" i="13"/>
  <c r="JE28" i="13"/>
  <c r="JE24" i="13"/>
  <c r="JE20" i="13"/>
  <c r="JE16" i="13"/>
  <c r="JE56" i="13"/>
  <c r="JE17" i="13"/>
  <c r="JE13" i="13"/>
  <c r="JE44" i="13"/>
  <c r="JE14" i="13"/>
  <c r="JE21" i="13"/>
  <c r="JE12" i="13"/>
  <c r="IW199" i="13"/>
  <c r="IW195" i="13"/>
  <c r="IW198" i="13"/>
  <c r="IW187" i="13"/>
  <c r="IW190" i="13"/>
  <c r="IW182" i="13"/>
  <c r="IW196" i="13"/>
  <c r="IW193" i="13"/>
  <c r="IW189" i="13"/>
  <c r="IW186" i="13"/>
  <c r="IW191" i="13"/>
  <c r="IW188" i="13"/>
  <c r="IW175" i="13"/>
  <c r="IW171" i="13"/>
  <c r="IW194" i="13"/>
  <c r="IW192" i="13"/>
  <c r="IW185" i="13"/>
  <c r="IW184" i="13"/>
  <c r="IW197" i="13"/>
  <c r="IW183" i="13"/>
  <c r="IW181" i="13"/>
  <c r="IW180" i="13"/>
  <c r="IW176" i="13"/>
  <c r="IW173" i="13"/>
  <c r="IW166" i="13"/>
  <c r="IW162" i="13"/>
  <c r="IW169" i="13"/>
  <c r="IW174" i="13"/>
  <c r="IW167" i="13"/>
  <c r="IW179" i="13"/>
  <c r="IW178" i="13"/>
  <c r="IW177" i="13"/>
  <c r="IW172" i="13"/>
  <c r="IW164" i="13"/>
  <c r="IW159" i="13"/>
  <c r="IW155" i="13"/>
  <c r="IW151" i="13"/>
  <c r="IW161" i="13"/>
  <c r="IW160" i="13"/>
  <c r="IW156" i="13"/>
  <c r="IW157" i="13"/>
  <c r="IW153" i="13"/>
  <c r="IW168" i="13"/>
  <c r="IW170" i="13"/>
  <c r="IW163" i="13"/>
  <c r="IW165" i="13"/>
  <c r="IW152" i="13"/>
  <c r="IW148" i="13"/>
  <c r="IW144" i="13"/>
  <c r="IW143" i="13"/>
  <c r="IW136" i="13"/>
  <c r="IW132" i="13"/>
  <c r="IW128" i="13"/>
  <c r="IW124" i="13"/>
  <c r="IW120" i="13"/>
  <c r="IW147" i="13"/>
  <c r="IW146" i="13"/>
  <c r="IW137" i="13"/>
  <c r="IW133" i="13"/>
  <c r="IW129" i="13"/>
  <c r="IW125" i="13"/>
  <c r="IW121" i="13"/>
  <c r="IW117" i="13"/>
  <c r="IW154" i="13"/>
  <c r="IW149" i="13"/>
  <c r="IW158" i="13"/>
  <c r="IW150" i="13"/>
  <c r="IW139" i="13"/>
  <c r="IW134" i="13"/>
  <c r="IW130" i="13"/>
  <c r="IW126" i="13"/>
  <c r="IW122" i="13"/>
  <c r="IW142" i="13"/>
  <c r="IW141" i="13"/>
  <c r="IW131" i="13"/>
  <c r="IW145" i="13"/>
  <c r="IW135" i="13"/>
  <c r="IW138" i="13"/>
  <c r="IW114" i="13"/>
  <c r="IW111" i="13"/>
  <c r="IW108" i="13"/>
  <c r="IW104" i="13"/>
  <c r="IW100" i="13"/>
  <c r="IW96" i="13"/>
  <c r="IW92" i="13"/>
  <c r="IW113" i="13"/>
  <c r="IW110" i="13"/>
  <c r="IW140" i="13"/>
  <c r="IW119" i="13"/>
  <c r="IW118" i="13"/>
  <c r="IW116" i="13"/>
  <c r="IW109" i="13"/>
  <c r="IW105" i="13"/>
  <c r="IW101" i="13"/>
  <c r="IW97" i="13"/>
  <c r="IW93" i="13"/>
  <c r="IW89" i="13"/>
  <c r="IW123" i="13"/>
  <c r="IW127" i="13"/>
  <c r="IW115" i="13"/>
  <c r="IW112" i="13"/>
  <c r="IW106" i="13"/>
  <c r="IW102" i="13"/>
  <c r="IW98" i="13"/>
  <c r="IW94" i="13"/>
  <c r="IW90" i="13"/>
  <c r="IW107" i="13"/>
  <c r="IW99" i="13"/>
  <c r="IW87" i="13"/>
  <c r="IW83" i="13"/>
  <c r="IW79" i="13"/>
  <c r="IW75" i="13"/>
  <c r="IW84" i="13"/>
  <c r="IW80" i="13"/>
  <c r="IW76" i="13"/>
  <c r="IW72" i="13"/>
  <c r="IW68" i="13"/>
  <c r="IW91" i="13"/>
  <c r="IW85" i="13"/>
  <c r="IW81" i="13"/>
  <c r="IW77" i="13"/>
  <c r="IW73" i="13"/>
  <c r="IW69" i="13"/>
  <c r="IW103" i="13"/>
  <c r="IW95" i="13"/>
  <c r="IW86" i="13"/>
  <c r="IW82" i="13"/>
  <c r="IW78" i="13"/>
  <c r="IW74" i="13"/>
  <c r="IW70" i="13"/>
  <c r="IW66" i="13"/>
  <c r="IW71" i="13"/>
  <c r="IW67" i="13"/>
  <c r="IW88" i="13"/>
  <c r="IW65" i="13"/>
  <c r="IW62" i="13"/>
  <c r="IW58" i="13"/>
  <c r="IW54" i="13"/>
  <c r="IW63" i="13"/>
  <c r="IW59" i="13"/>
  <c r="IW55" i="13"/>
  <c r="IW51" i="13"/>
  <c r="IW47" i="13"/>
  <c r="IW43" i="13"/>
  <c r="IW46" i="13"/>
  <c r="IW45" i="13"/>
  <c r="IW41" i="13"/>
  <c r="IW37" i="13"/>
  <c r="IW33" i="13"/>
  <c r="IW29" i="13"/>
  <c r="IW25" i="13"/>
  <c r="IW56" i="13"/>
  <c r="IW48" i="13"/>
  <c r="IW60" i="13"/>
  <c r="IW50" i="13"/>
  <c r="IW49" i="13"/>
  <c r="IW38" i="13"/>
  <c r="IW34" i="13"/>
  <c r="IW30" i="13"/>
  <c r="IW26" i="13"/>
  <c r="IW22" i="13"/>
  <c r="IW18" i="13"/>
  <c r="IW53" i="13"/>
  <c r="IW39" i="13"/>
  <c r="IW35" i="13"/>
  <c r="IW31" i="13"/>
  <c r="IW27" i="13"/>
  <c r="IW23" i="13"/>
  <c r="IW19" i="13"/>
  <c r="IW57" i="13"/>
  <c r="IW61" i="13"/>
  <c r="IW42" i="13"/>
  <c r="IW40" i="13"/>
  <c r="IW36" i="13"/>
  <c r="IW32" i="13"/>
  <c r="IW28" i="13"/>
  <c r="IW24" i="13"/>
  <c r="IW20" i="13"/>
  <c r="IW16" i="13"/>
  <c r="IW64" i="13"/>
  <c r="IW52" i="13"/>
  <c r="IW44" i="13"/>
  <c r="IW13" i="13"/>
  <c r="IW21" i="13"/>
  <c r="IW14" i="13"/>
  <c r="IW17" i="13"/>
  <c r="IW12" i="13"/>
  <c r="IW15" i="13"/>
  <c r="JF199" i="13"/>
  <c r="JF195" i="13"/>
  <c r="JF191" i="13"/>
  <c r="JF187" i="13"/>
  <c r="JF197" i="13"/>
  <c r="JF193" i="13"/>
  <c r="JF189" i="13"/>
  <c r="JF185" i="13"/>
  <c r="JF182" i="13"/>
  <c r="JF198" i="13"/>
  <c r="JF190" i="13"/>
  <c r="JF183" i="13"/>
  <c r="JF179" i="13"/>
  <c r="JF181" i="13"/>
  <c r="JF194" i="13"/>
  <c r="JF192" i="13"/>
  <c r="JF175" i="13"/>
  <c r="JF171" i="13"/>
  <c r="JF186" i="13"/>
  <c r="JF188" i="13"/>
  <c r="JF184" i="13"/>
  <c r="JF180" i="13"/>
  <c r="JF178" i="13"/>
  <c r="JF174" i="13"/>
  <c r="JF176" i="13"/>
  <c r="JF170" i="13"/>
  <c r="JF166" i="13"/>
  <c r="JF162" i="13"/>
  <c r="JF177" i="13"/>
  <c r="JF196" i="13"/>
  <c r="JF167" i="13"/>
  <c r="JF163" i="13"/>
  <c r="JF173" i="13"/>
  <c r="JF169" i="13"/>
  <c r="JF165" i="13"/>
  <c r="JF161" i="13"/>
  <c r="JF164" i="13"/>
  <c r="JF158" i="13"/>
  <c r="JF154" i="13"/>
  <c r="JF150" i="13"/>
  <c r="JF159" i="13"/>
  <c r="JF146" i="13"/>
  <c r="JF142" i="13"/>
  <c r="JF138" i="13"/>
  <c r="JF172" i="13"/>
  <c r="JF168" i="13"/>
  <c r="JF155" i="13"/>
  <c r="JF147" i="13"/>
  <c r="JF143" i="13"/>
  <c r="JF151" i="13"/>
  <c r="JF148" i="13"/>
  <c r="JF144" i="13"/>
  <c r="JF140" i="13"/>
  <c r="JF157" i="13"/>
  <c r="JF149" i="13"/>
  <c r="JF141" i="13"/>
  <c r="JF160" i="13"/>
  <c r="JF156" i="13"/>
  <c r="JF153" i="13"/>
  <c r="JF145" i="13"/>
  <c r="JF139" i="13"/>
  <c r="JF135" i="13"/>
  <c r="JF131" i="13"/>
  <c r="JF127" i="13"/>
  <c r="JF123" i="13"/>
  <c r="JF119" i="13"/>
  <c r="JF137" i="13"/>
  <c r="JF130" i="13"/>
  <c r="JF129" i="13"/>
  <c r="JF115" i="13"/>
  <c r="JF111" i="13"/>
  <c r="JF136" i="13"/>
  <c r="JF113" i="13"/>
  <c r="JF126" i="13"/>
  <c r="JF125" i="13"/>
  <c r="JF122" i="13"/>
  <c r="JF121" i="13"/>
  <c r="JF120" i="13"/>
  <c r="JF152" i="13"/>
  <c r="JF133" i="13"/>
  <c r="JF117" i="13"/>
  <c r="JF108" i="13"/>
  <c r="JF104" i="13"/>
  <c r="JF114" i="13"/>
  <c r="JF110" i="13"/>
  <c r="JF109" i="13"/>
  <c r="JF105" i="13"/>
  <c r="JF134" i="13"/>
  <c r="JF116" i="13"/>
  <c r="JF132" i="13"/>
  <c r="JF124" i="13"/>
  <c r="JF128" i="13"/>
  <c r="JF118" i="13"/>
  <c r="JF112" i="13"/>
  <c r="JF107" i="13"/>
  <c r="JF103" i="13"/>
  <c r="JF99" i="13"/>
  <c r="JF95" i="13"/>
  <c r="JF91" i="13"/>
  <c r="JF90" i="13"/>
  <c r="JF100" i="13"/>
  <c r="JF106" i="13"/>
  <c r="JF94" i="13"/>
  <c r="JF93" i="13"/>
  <c r="JF98" i="13"/>
  <c r="JF97" i="13"/>
  <c r="JF88" i="13"/>
  <c r="JF86" i="13"/>
  <c r="JF82" i="13"/>
  <c r="JF78" i="13"/>
  <c r="JF101" i="13"/>
  <c r="JF102" i="13"/>
  <c r="JF96" i="13"/>
  <c r="JF92" i="13"/>
  <c r="JF87" i="13"/>
  <c r="JF83" i="13"/>
  <c r="JF79" i="13"/>
  <c r="JF75" i="13"/>
  <c r="JF71" i="13"/>
  <c r="JF67" i="13"/>
  <c r="JF85" i="13"/>
  <c r="JF64" i="13"/>
  <c r="JF60" i="13"/>
  <c r="JF56" i="13"/>
  <c r="JF52" i="13"/>
  <c r="JF84" i="13"/>
  <c r="JF81" i="13"/>
  <c r="JF74" i="13"/>
  <c r="JF73" i="13"/>
  <c r="JF61" i="13"/>
  <c r="JF57" i="13"/>
  <c r="JF53" i="13"/>
  <c r="JF49" i="13"/>
  <c r="JF45" i="13"/>
  <c r="JF80" i="13"/>
  <c r="JF72" i="13"/>
  <c r="JF89" i="13"/>
  <c r="JF77" i="13"/>
  <c r="JF70" i="13"/>
  <c r="JF69" i="13"/>
  <c r="JF65" i="13"/>
  <c r="JF62" i="13"/>
  <c r="JF58" i="13"/>
  <c r="JF54" i="13"/>
  <c r="JF50" i="13"/>
  <c r="JF46" i="13"/>
  <c r="JF42" i="13"/>
  <c r="JF76" i="13"/>
  <c r="JF68" i="13"/>
  <c r="JF66" i="13"/>
  <c r="JF63" i="13"/>
  <c r="JF59" i="13"/>
  <c r="JF55" i="13"/>
  <c r="JF51" i="13"/>
  <c r="JF47" i="13"/>
  <c r="JF43" i="13"/>
  <c r="JF44" i="13"/>
  <c r="JF48" i="13"/>
  <c r="JF40" i="13"/>
  <c r="JF36" i="13"/>
  <c r="JF32" i="13"/>
  <c r="JF28" i="13"/>
  <c r="JF41" i="13"/>
  <c r="JF37" i="13"/>
  <c r="JF33" i="13"/>
  <c r="JF29" i="13"/>
  <c r="JF25" i="13"/>
  <c r="JF21" i="13"/>
  <c r="JF17" i="13"/>
  <c r="JF31" i="13"/>
  <c r="JF16" i="13"/>
  <c r="JF15" i="13"/>
  <c r="JF30" i="13"/>
  <c r="JF26" i="13"/>
  <c r="JF14" i="13"/>
  <c r="JF39" i="13"/>
  <c r="JF38" i="13"/>
  <c r="JF35" i="13"/>
  <c r="JF27" i="13"/>
  <c r="JF24" i="13"/>
  <c r="JF23" i="13"/>
  <c r="JF34" i="13"/>
  <c r="JF22" i="13"/>
  <c r="JF12" i="13"/>
  <c r="JF20" i="13"/>
  <c r="JF19" i="13"/>
  <c r="JF18" i="13"/>
  <c r="JF13" i="13"/>
  <c r="IZ199" i="13"/>
  <c r="IZ196" i="13"/>
  <c r="IZ192" i="13"/>
  <c r="IZ188" i="13"/>
  <c r="IZ198" i="13"/>
  <c r="IZ194" i="13"/>
  <c r="IZ190" i="13"/>
  <c r="IZ186" i="13"/>
  <c r="IZ193" i="13"/>
  <c r="IZ183" i="13"/>
  <c r="IZ189" i="13"/>
  <c r="IZ184" i="13"/>
  <c r="IZ180" i="13"/>
  <c r="IZ197" i="13"/>
  <c r="IZ185" i="13"/>
  <c r="IZ187" i="13"/>
  <c r="IZ182" i="13"/>
  <c r="IZ176" i="13"/>
  <c r="IZ172" i="13"/>
  <c r="IZ181" i="13"/>
  <c r="IZ179" i="13"/>
  <c r="IZ195" i="13"/>
  <c r="IZ191" i="13"/>
  <c r="IZ175" i="13"/>
  <c r="IZ167" i="13"/>
  <c r="IZ163" i="13"/>
  <c r="IZ174" i="13"/>
  <c r="IZ171" i="13"/>
  <c r="IZ168" i="13"/>
  <c r="IZ164" i="13"/>
  <c r="IZ173" i="13"/>
  <c r="IZ166" i="13"/>
  <c r="IZ162" i="13"/>
  <c r="IZ161" i="13"/>
  <c r="IZ170" i="13"/>
  <c r="IZ165" i="13"/>
  <c r="IZ178" i="13"/>
  <c r="IZ159" i="13"/>
  <c r="IZ155" i="13"/>
  <c r="IZ151" i="13"/>
  <c r="IZ158" i="13"/>
  <c r="IZ157" i="13"/>
  <c r="IZ154" i="13"/>
  <c r="IZ147" i="13"/>
  <c r="IZ143" i="13"/>
  <c r="IZ139" i="13"/>
  <c r="IZ177" i="13"/>
  <c r="IZ169" i="13"/>
  <c r="IZ160" i="13"/>
  <c r="IZ152" i="13"/>
  <c r="IZ148" i="13"/>
  <c r="IZ144" i="13"/>
  <c r="IZ156" i="13"/>
  <c r="IZ153" i="13"/>
  <c r="IZ149" i="13"/>
  <c r="IZ145" i="13"/>
  <c r="IZ141" i="13"/>
  <c r="IZ146" i="13"/>
  <c r="IZ150" i="13"/>
  <c r="IZ142" i="13"/>
  <c r="IZ138" i="13"/>
  <c r="IZ136" i="13"/>
  <c r="IZ132" i="13"/>
  <c r="IZ128" i="13"/>
  <c r="IZ124" i="13"/>
  <c r="IZ120" i="13"/>
  <c r="IZ119" i="13"/>
  <c r="IZ116" i="13"/>
  <c r="IZ112" i="13"/>
  <c r="IZ137" i="13"/>
  <c r="IZ140" i="13"/>
  <c r="IZ114" i="13"/>
  <c r="IZ130" i="13"/>
  <c r="IZ113" i="13"/>
  <c r="IZ109" i="13"/>
  <c r="IZ105" i="13"/>
  <c r="IZ133" i="13"/>
  <c r="IZ129" i="13"/>
  <c r="IZ118" i="13"/>
  <c r="IZ106" i="13"/>
  <c r="IZ123" i="13"/>
  <c r="IZ122" i="13"/>
  <c r="IZ117" i="13"/>
  <c r="IZ115" i="13"/>
  <c r="IZ127" i="13"/>
  <c r="IZ126" i="13"/>
  <c r="IZ135" i="13"/>
  <c r="IZ134" i="13"/>
  <c r="IZ131" i="13"/>
  <c r="IZ125" i="13"/>
  <c r="IZ121" i="13"/>
  <c r="IZ108" i="13"/>
  <c r="IZ104" i="13"/>
  <c r="IZ100" i="13"/>
  <c r="IZ96" i="13"/>
  <c r="IZ92" i="13"/>
  <c r="IZ88" i="13"/>
  <c r="IZ110" i="13"/>
  <c r="IZ102" i="13"/>
  <c r="IZ101" i="13"/>
  <c r="IZ111" i="13"/>
  <c r="IZ103" i="13"/>
  <c r="IZ95" i="13"/>
  <c r="IZ94" i="13"/>
  <c r="IZ93" i="13"/>
  <c r="IZ89" i="13"/>
  <c r="IZ87" i="13"/>
  <c r="IZ83" i="13"/>
  <c r="IZ79" i="13"/>
  <c r="IZ75" i="13"/>
  <c r="IZ107" i="13"/>
  <c r="IZ99" i="13"/>
  <c r="IZ98" i="13"/>
  <c r="IZ97" i="13"/>
  <c r="IZ84" i="13"/>
  <c r="IZ80" i="13"/>
  <c r="IZ76" i="13"/>
  <c r="IZ72" i="13"/>
  <c r="IZ68" i="13"/>
  <c r="IZ61" i="13"/>
  <c r="IZ57" i="13"/>
  <c r="IZ53" i="13"/>
  <c r="IZ85" i="13"/>
  <c r="IZ82" i="13"/>
  <c r="IZ67" i="13"/>
  <c r="IZ66" i="13"/>
  <c r="IZ65" i="13"/>
  <c r="IZ62" i="13"/>
  <c r="IZ58" i="13"/>
  <c r="IZ54" i="13"/>
  <c r="IZ50" i="13"/>
  <c r="IZ46" i="13"/>
  <c r="IZ42" i="13"/>
  <c r="IZ81" i="13"/>
  <c r="IZ78" i="13"/>
  <c r="IZ63" i="13"/>
  <c r="IZ59" i="13"/>
  <c r="IZ55" i="13"/>
  <c r="IZ51" i="13"/>
  <c r="IZ47" i="13"/>
  <c r="IZ43" i="13"/>
  <c r="IZ91" i="13"/>
  <c r="IZ86" i="13"/>
  <c r="IZ77" i="13"/>
  <c r="IZ74" i="13"/>
  <c r="IZ73" i="13"/>
  <c r="IZ64" i="13"/>
  <c r="IZ60" i="13"/>
  <c r="IZ56" i="13"/>
  <c r="IZ52" i="13"/>
  <c r="IZ48" i="13"/>
  <c r="IZ44" i="13"/>
  <c r="IZ90" i="13"/>
  <c r="IZ71" i="13"/>
  <c r="IZ70" i="13"/>
  <c r="IZ69" i="13"/>
  <c r="IZ49" i="13"/>
  <c r="IZ41" i="13"/>
  <c r="IZ37" i="13"/>
  <c r="IZ33" i="13"/>
  <c r="IZ29" i="13"/>
  <c r="IZ45" i="13"/>
  <c r="IZ38" i="13"/>
  <c r="IZ34" i="13"/>
  <c r="IZ30" i="13"/>
  <c r="IZ26" i="13"/>
  <c r="IZ22" i="13"/>
  <c r="IZ18" i="13"/>
  <c r="IZ36" i="13"/>
  <c r="IZ31" i="13"/>
  <c r="IZ25" i="13"/>
  <c r="IZ21" i="13"/>
  <c r="IZ20" i="13"/>
  <c r="IZ19" i="13"/>
  <c r="IZ39" i="13"/>
  <c r="IZ28" i="13"/>
  <c r="IZ17" i="13"/>
  <c r="IZ16" i="13"/>
  <c r="IZ12" i="13"/>
  <c r="IZ15" i="13"/>
  <c r="IZ40" i="13"/>
  <c r="IZ35" i="13"/>
  <c r="IZ13" i="13"/>
  <c r="IZ27" i="13"/>
  <c r="IZ32" i="13"/>
  <c r="IZ24" i="13"/>
  <c r="IZ23" i="13"/>
  <c r="IZ14" i="13"/>
  <c r="JD198" i="13"/>
  <c r="JD194" i="13"/>
  <c r="JD190" i="13"/>
  <c r="JD186" i="13"/>
  <c r="JD199" i="13"/>
  <c r="JD196" i="13"/>
  <c r="JD192" i="13"/>
  <c r="JD188" i="13"/>
  <c r="JD185" i="13"/>
  <c r="JD181" i="13"/>
  <c r="JD197" i="13"/>
  <c r="JD191" i="13"/>
  <c r="JD195" i="13"/>
  <c r="JD182" i="13"/>
  <c r="JD187" i="13"/>
  <c r="JD193" i="13"/>
  <c r="JD189" i="13"/>
  <c r="JD184" i="13"/>
  <c r="JD180" i="13"/>
  <c r="JD183" i="13"/>
  <c r="JD178" i="13"/>
  <c r="JD174" i="13"/>
  <c r="JD170" i="13"/>
  <c r="JD177" i="13"/>
  <c r="JD173" i="13"/>
  <c r="JD165" i="13"/>
  <c r="JD161" i="13"/>
  <c r="JD176" i="13"/>
  <c r="JD175" i="13"/>
  <c r="JD172" i="13"/>
  <c r="JD166" i="13"/>
  <c r="JD162" i="13"/>
  <c r="JD168" i="13"/>
  <c r="JD164" i="13"/>
  <c r="JD169" i="13"/>
  <c r="JD157" i="13"/>
  <c r="JD153" i="13"/>
  <c r="JD171" i="13"/>
  <c r="JD163" i="13"/>
  <c r="JD160" i="13"/>
  <c r="JD152" i="13"/>
  <c r="JD149" i="13"/>
  <c r="JD145" i="13"/>
  <c r="JD141" i="13"/>
  <c r="JD156" i="13"/>
  <c r="JD146" i="13"/>
  <c r="JD142" i="13"/>
  <c r="JD179" i="13"/>
  <c r="JD167" i="13"/>
  <c r="JD147" i="13"/>
  <c r="JD143" i="13"/>
  <c r="JD139" i="13"/>
  <c r="JD151" i="13"/>
  <c r="JD155" i="13"/>
  <c r="JD148" i="13"/>
  <c r="JD158" i="13"/>
  <c r="JD144" i="13"/>
  <c r="JD140" i="13"/>
  <c r="JD159" i="13"/>
  <c r="JD134" i="13"/>
  <c r="JD130" i="13"/>
  <c r="JD126" i="13"/>
  <c r="JD122" i="13"/>
  <c r="JD118" i="13"/>
  <c r="JD150" i="13"/>
  <c r="JD114" i="13"/>
  <c r="JD110" i="13"/>
  <c r="JD138" i="13"/>
  <c r="JD135" i="13"/>
  <c r="JD154" i="13"/>
  <c r="JD136" i="13"/>
  <c r="JD128" i="13"/>
  <c r="JD124" i="13"/>
  <c r="JD116" i="13"/>
  <c r="JD112" i="13"/>
  <c r="JD132" i="13"/>
  <c r="JD133" i="13"/>
  <c r="JD129" i="13"/>
  <c r="JD119" i="13"/>
  <c r="JD115" i="13"/>
  <c r="JD107" i="13"/>
  <c r="JD103" i="13"/>
  <c r="JD117" i="13"/>
  <c r="JD123" i="13"/>
  <c r="JD108" i="13"/>
  <c r="JD104" i="13"/>
  <c r="JD127" i="13"/>
  <c r="JD111" i="13"/>
  <c r="JD137" i="13"/>
  <c r="JD131" i="13"/>
  <c r="JD121" i="13"/>
  <c r="JD125" i="13"/>
  <c r="JD113" i="13"/>
  <c r="JD120" i="13"/>
  <c r="JD106" i="13"/>
  <c r="JD102" i="13"/>
  <c r="JD98" i="13"/>
  <c r="JD94" i="13"/>
  <c r="JD90" i="13"/>
  <c r="JD96" i="13"/>
  <c r="JD92" i="13"/>
  <c r="JD109" i="13"/>
  <c r="JD105" i="13"/>
  <c r="JD100" i="13"/>
  <c r="JD89" i="13"/>
  <c r="JD95" i="13"/>
  <c r="JD93" i="13"/>
  <c r="JD99" i="13"/>
  <c r="JD97" i="13"/>
  <c r="JD85" i="13"/>
  <c r="JD81" i="13"/>
  <c r="JD77" i="13"/>
  <c r="JD88" i="13"/>
  <c r="JD101" i="13"/>
  <c r="JD86" i="13"/>
  <c r="JD82" i="13"/>
  <c r="JD78" i="13"/>
  <c r="JD74" i="13"/>
  <c r="JD70" i="13"/>
  <c r="JD66" i="13"/>
  <c r="JD63" i="13"/>
  <c r="JD59" i="13"/>
  <c r="JD55" i="13"/>
  <c r="JD51" i="13"/>
  <c r="JD84" i="13"/>
  <c r="JD83" i="13"/>
  <c r="JD64" i="13"/>
  <c r="JD60" i="13"/>
  <c r="JD56" i="13"/>
  <c r="JD52" i="13"/>
  <c r="JD48" i="13"/>
  <c r="JD44" i="13"/>
  <c r="JD73" i="13"/>
  <c r="JD91" i="13"/>
  <c r="JD80" i="13"/>
  <c r="JD79" i="13"/>
  <c r="JD72" i="13"/>
  <c r="JD61" i="13"/>
  <c r="JD57" i="13"/>
  <c r="JD53" i="13"/>
  <c r="JD49" i="13"/>
  <c r="JD45" i="13"/>
  <c r="JD71" i="13"/>
  <c r="JD69" i="13"/>
  <c r="JD87" i="13"/>
  <c r="JD76" i="13"/>
  <c r="JD75" i="13"/>
  <c r="JD68" i="13"/>
  <c r="JD65" i="13"/>
  <c r="JD62" i="13"/>
  <c r="JD58" i="13"/>
  <c r="JD54" i="13"/>
  <c r="JD50" i="13"/>
  <c r="JD46" i="13"/>
  <c r="JD42" i="13"/>
  <c r="JD67" i="13"/>
  <c r="JD43" i="13"/>
  <c r="JD47" i="13"/>
  <c r="JD39" i="13"/>
  <c r="JD35" i="13"/>
  <c r="JD31" i="13"/>
  <c r="JD40" i="13"/>
  <c r="JD36" i="13"/>
  <c r="JD32" i="13"/>
  <c r="JD28" i="13"/>
  <c r="JD24" i="13"/>
  <c r="JD20" i="13"/>
  <c r="JD16" i="13"/>
  <c r="JD37" i="13"/>
  <c r="JD18" i="13"/>
  <c r="JD17" i="13"/>
  <c r="JD15" i="13"/>
  <c r="JD13" i="13"/>
  <c r="JD30" i="13"/>
  <c r="JD29" i="13"/>
  <c r="JD26" i="13"/>
  <c r="JD14" i="13"/>
  <c r="JD38" i="13"/>
  <c r="JD27" i="13"/>
  <c r="JD23" i="13"/>
  <c r="JD41" i="13"/>
  <c r="JD34" i="13"/>
  <c r="JD33" i="13"/>
  <c r="JD22" i="13"/>
  <c r="JD25" i="13"/>
  <c r="JD21" i="13"/>
  <c r="JD19" i="13"/>
  <c r="JD12" i="13"/>
  <c r="IY196" i="13"/>
  <c r="IY193" i="13"/>
  <c r="IY186" i="13"/>
  <c r="IY183" i="13"/>
  <c r="IY199" i="13"/>
  <c r="IY192" i="13"/>
  <c r="IY189" i="13"/>
  <c r="IY194" i="13"/>
  <c r="IY184" i="13"/>
  <c r="IY198" i="13"/>
  <c r="IY195" i="13"/>
  <c r="IY190" i="13"/>
  <c r="IY187" i="13"/>
  <c r="IY185" i="13"/>
  <c r="IY180" i="13"/>
  <c r="IY176" i="13"/>
  <c r="IY172" i="13"/>
  <c r="IY197" i="13"/>
  <c r="IY182" i="13"/>
  <c r="IY181" i="13"/>
  <c r="IY179" i="13"/>
  <c r="IY177" i="13"/>
  <c r="IY169" i="13"/>
  <c r="IY167" i="13"/>
  <c r="IY163" i="13"/>
  <c r="IY174" i="13"/>
  <c r="IY171" i="13"/>
  <c r="IY168" i="13"/>
  <c r="IY164" i="13"/>
  <c r="IY166" i="13"/>
  <c r="IY162" i="13"/>
  <c r="IY160" i="13"/>
  <c r="IY156" i="13"/>
  <c r="IY152" i="13"/>
  <c r="IY157" i="13"/>
  <c r="IY173" i="13"/>
  <c r="IY158" i="13"/>
  <c r="IY154" i="13"/>
  <c r="IY170" i="13"/>
  <c r="IY165" i="13"/>
  <c r="IY191" i="13"/>
  <c r="IY151" i="13"/>
  <c r="IY175" i="13"/>
  <c r="IY155" i="13"/>
  <c r="IY153" i="13"/>
  <c r="IY149" i="13"/>
  <c r="IY145" i="13"/>
  <c r="IY188" i="13"/>
  <c r="IY159" i="13"/>
  <c r="IY140" i="13"/>
  <c r="IY137" i="13"/>
  <c r="IY133" i="13"/>
  <c r="IY129" i="13"/>
  <c r="IY125" i="13"/>
  <c r="IY121" i="13"/>
  <c r="IY161" i="13"/>
  <c r="IY139" i="13"/>
  <c r="IY134" i="13"/>
  <c r="IY130" i="13"/>
  <c r="IY126" i="13"/>
  <c r="IY122" i="13"/>
  <c r="IY118" i="13"/>
  <c r="IY178" i="13"/>
  <c r="IY150" i="13"/>
  <c r="IY142" i="13"/>
  <c r="IY135" i="13"/>
  <c r="IY131" i="13"/>
  <c r="IY127" i="13"/>
  <c r="IY123" i="13"/>
  <c r="IY141" i="13"/>
  <c r="IY138" i="13"/>
  <c r="IY132" i="13"/>
  <c r="IY148" i="13"/>
  <c r="IY146" i="13"/>
  <c r="IY144" i="13"/>
  <c r="IY136" i="13"/>
  <c r="IY128" i="13"/>
  <c r="IY124" i="13"/>
  <c r="IY120" i="13"/>
  <c r="IY111" i="13"/>
  <c r="IY110" i="13"/>
  <c r="IY116" i="13"/>
  <c r="IY113" i="13"/>
  <c r="IY109" i="13"/>
  <c r="IY105" i="13"/>
  <c r="IY101" i="13"/>
  <c r="IY97" i="13"/>
  <c r="IY93" i="13"/>
  <c r="IY147" i="13"/>
  <c r="IY143" i="13"/>
  <c r="IY119" i="13"/>
  <c r="IY112" i="13"/>
  <c r="IY106" i="13"/>
  <c r="IY102" i="13"/>
  <c r="IY98" i="13"/>
  <c r="IY94" i="13"/>
  <c r="IY90" i="13"/>
  <c r="IY117" i="13"/>
  <c r="IY115" i="13"/>
  <c r="IY107" i="13"/>
  <c r="IY103" i="13"/>
  <c r="IY99" i="13"/>
  <c r="IY95" i="13"/>
  <c r="IY91" i="13"/>
  <c r="IY114" i="13"/>
  <c r="IY104" i="13"/>
  <c r="IY84" i="13"/>
  <c r="IY80" i="13"/>
  <c r="IY76" i="13"/>
  <c r="IY96" i="13"/>
  <c r="IY92" i="13"/>
  <c r="IY85" i="13"/>
  <c r="IY81" i="13"/>
  <c r="IY77" i="13"/>
  <c r="IY73" i="13"/>
  <c r="IY69" i="13"/>
  <c r="IY108" i="13"/>
  <c r="IY100" i="13"/>
  <c r="IY86" i="13"/>
  <c r="IY82" i="13"/>
  <c r="IY78" i="13"/>
  <c r="IY74" i="13"/>
  <c r="IY70" i="13"/>
  <c r="IY66" i="13"/>
  <c r="IY89" i="13"/>
  <c r="IY87" i="13"/>
  <c r="IY83" i="13"/>
  <c r="IY79" i="13"/>
  <c r="IY75" i="13"/>
  <c r="IY71" i="13"/>
  <c r="IY67" i="13"/>
  <c r="IY68" i="13"/>
  <c r="IY88" i="13"/>
  <c r="IY65" i="13"/>
  <c r="IY63" i="13"/>
  <c r="IY59" i="13"/>
  <c r="IY55" i="13"/>
  <c r="IY72" i="13"/>
  <c r="IY64" i="13"/>
  <c r="IY60" i="13"/>
  <c r="IY56" i="13"/>
  <c r="IY52" i="13"/>
  <c r="IY48" i="13"/>
  <c r="IY44" i="13"/>
  <c r="IY38" i="13"/>
  <c r="IY34" i="13"/>
  <c r="IY30" i="13"/>
  <c r="IY26" i="13"/>
  <c r="IY50" i="13"/>
  <c r="IY49" i="13"/>
  <c r="IY53" i="13"/>
  <c r="IY39" i="13"/>
  <c r="IY35" i="13"/>
  <c r="IY31" i="13"/>
  <c r="IY27" i="13"/>
  <c r="IY23" i="13"/>
  <c r="IY19" i="13"/>
  <c r="IY51" i="13"/>
  <c r="IY57" i="13"/>
  <c r="IY40" i="13"/>
  <c r="IY36" i="13"/>
  <c r="IY32" i="13"/>
  <c r="IY28" i="13"/>
  <c r="IY24" i="13"/>
  <c r="IY20" i="13"/>
  <c r="IY16" i="13"/>
  <c r="IY61" i="13"/>
  <c r="IY54" i="13"/>
  <c r="IY43" i="13"/>
  <c r="IY42" i="13"/>
  <c r="IY58" i="13"/>
  <c r="IY41" i="13"/>
  <c r="IY37" i="13"/>
  <c r="IY33" i="13"/>
  <c r="IY29" i="13"/>
  <c r="IY25" i="13"/>
  <c r="IY21" i="13"/>
  <c r="IY17" i="13"/>
  <c r="IY62" i="13"/>
  <c r="IY47" i="13"/>
  <c r="IY46" i="13"/>
  <c r="IY45" i="13"/>
  <c r="HN12" i="13"/>
  <c r="HO12" i="13" s="1"/>
  <c r="IA12" i="13"/>
  <c r="II12" i="13"/>
  <c r="P13" i="13"/>
  <c r="N13" i="13" s="1"/>
  <c r="Q13" i="13" s="1"/>
  <c r="HR13" i="13"/>
  <c r="HS13" i="13" s="1"/>
  <c r="IC13" i="13"/>
  <c r="IK13" i="13"/>
  <c r="HF14" i="13"/>
  <c r="HG14" i="13" s="1"/>
  <c r="IE14" i="13"/>
  <c r="IM14" i="13"/>
  <c r="HJ15" i="13"/>
  <c r="HK15" i="13" s="1"/>
  <c r="HZ15" i="13"/>
  <c r="II15" i="13"/>
  <c r="HR18" i="13"/>
  <c r="HS18" i="13" s="1"/>
  <c r="HN19" i="13"/>
  <c r="HO19" i="13" s="1"/>
  <c r="HN21" i="13"/>
  <c r="HO21" i="13" s="1"/>
  <c r="II21" i="13"/>
  <c r="HJ22" i="13"/>
  <c r="HK22" i="13" s="1"/>
  <c r="HF23" i="13"/>
  <c r="HG23" i="13" s="1"/>
  <c r="HF24" i="13"/>
  <c r="HG24" i="13" s="1"/>
  <c r="HF25" i="13"/>
  <c r="HG25" i="13" s="1"/>
  <c r="IE25" i="13"/>
  <c r="HR26" i="13"/>
  <c r="HS26" i="13" s="1"/>
  <c r="HF28" i="13"/>
  <c r="HG28" i="13" s="1"/>
  <c r="HF36" i="13"/>
  <c r="HG36" i="13" s="1"/>
  <c r="HF39" i="13"/>
  <c r="HG39" i="13" s="1"/>
  <c r="HJ41" i="13"/>
  <c r="HK41" i="13" s="1"/>
  <c r="JG46" i="13"/>
  <c r="IB12" i="13"/>
  <c r="IJ12" i="13"/>
  <c r="ID13" i="13"/>
  <c r="IL13" i="13"/>
  <c r="IY13" i="13"/>
  <c r="JG13" i="13"/>
  <c r="IF14" i="13"/>
  <c r="IN14" i="13"/>
  <c r="IA15" i="13"/>
  <c r="IJ15" i="13"/>
  <c r="JG18" i="13"/>
  <c r="HR19" i="13"/>
  <c r="HS19" i="13" s="1"/>
  <c r="HR20" i="13"/>
  <c r="HS20" i="13" s="1"/>
  <c r="IJ21" i="13"/>
  <c r="HN22" i="13"/>
  <c r="HO22" i="13" s="1"/>
  <c r="HJ24" i="13"/>
  <c r="HK24" i="13" s="1"/>
  <c r="HJ25" i="13"/>
  <c r="HK25" i="13" s="1"/>
  <c r="IG25" i="13"/>
  <c r="HJ28" i="13"/>
  <c r="HK28" i="13" s="1"/>
  <c r="HJ36" i="13"/>
  <c r="HK36" i="13" s="1"/>
  <c r="HR39" i="13"/>
  <c r="HS39" i="13" s="1"/>
  <c r="HN41" i="13"/>
  <c r="HO41" i="13" s="1"/>
  <c r="HF13" i="13"/>
  <c r="HG13" i="13" s="1"/>
  <c r="IE13" i="13"/>
  <c r="IM13" i="13"/>
  <c r="HJ14" i="13"/>
  <c r="HK14" i="13" s="1"/>
  <c r="HN15" i="13"/>
  <c r="HO15" i="13" s="1"/>
  <c r="IY15" i="13"/>
  <c r="HR22" i="13"/>
  <c r="HS22" i="13" s="1"/>
  <c r="HN23" i="13"/>
  <c r="HO23" i="13" s="1"/>
  <c r="HN25" i="13"/>
  <c r="HO25" i="13" s="1"/>
  <c r="II25" i="13"/>
  <c r="HJ29" i="13"/>
  <c r="HK29" i="13" s="1"/>
  <c r="HN30" i="13"/>
  <c r="HO30" i="13" s="1"/>
  <c r="HF31" i="13"/>
  <c r="HG31" i="13" s="1"/>
  <c r="HF40" i="13"/>
  <c r="HG40" i="13" s="1"/>
  <c r="IU10" i="13"/>
  <c r="IY12" i="13"/>
  <c r="JG12" i="13"/>
  <c r="IF13" i="13"/>
  <c r="IN13" i="13"/>
  <c r="IC15" i="13"/>
  <c r="IL15" i="13"/>
  <c r="IH17" i="13"/>
  <c r="HZ17" i="13"/>
  <c r="IN17" i="13"/>
  <c r="IF17" i="13"/>
  <c r="IL17" i="13"/>
  <c r="ID17" i="13"/>
  <c r="IK17" i="13"/>
  <c r="IC17" i="13"/>
  <c r="P17" i="13"/>
  <c r="N17" i="13" s="1"/>
  <c r="Q17" i="13" s="1"/>
  <c r="IB17" i="13"/>
  <c r="JG22" i="13"/>
  <c r="HR23" i="13"/>
  <c r="HS23" i="13" s="1"/>
  <c r="HR24" i="13"/>
  <c r="HS24" i="13" s="1"/>
  <c r="IM25" i="13"/>
  <c r="HF27" i="13"/>
  <c r="HG27" i="13" s="1"/>
  <c r="HN29" i="13"/>
  <c r="HO29" i="13" s="1"/>
  <c r="HR30" i="13"/>
  <c r="HS30" i="13" s="1"/>
  <c r="HR31" i="13"/>
  <c r="HS31" i="13" s="1"/>
  <c r="HJ40" i="13"/>
  <c r="HK40" i="13" s="1"/>
  <c r="JG45" i="13"/>
  <c r="R7" i="13"/>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BB7" i="13" s="1"/>
  <c r="BC7" i="13" s="1"/>
  <c r="BD7" i="13" s="1"/>
  <c r="BE7" i="13" s="1"/>
  <c r="BF7" i="13" s="1"/>
  <c r="BG7" i="13" s="1"/>
  <c r="BH7" i="13" s="1"/>
  <c r="BI7" i="13" s="1"/>
  <c r="BJ7" i="13" s="1"/>
  <c r="BK7" i="13" s="1"/>
  <c r="BL7" i="13" s="1"/>
  <c r="BM7" i="13" s="1"/>
  <c r="BN7" i="13" s="1"/>
  <c r="BO7" i="13" s="1"/>
  <c r="BP7" i="13" s="1"/>
  <c r="BQ7" i="13" s="1"/>
  <c r="BR7" i="13" s="1"/>
  <c r="BS7" i="13" s="1"/>
  <c r="BT7" i="13" s="1"/>
  <c r="BU7" i="13" s="1"/>
  <c r="BV7" i="13" s="1"/>
  <c r="BW7" i="13" s="1"/>
  <c r="BX7" i="13" s="1"/>
  <c r="BY7" i="13" s="1"/>
  <c r="BZ7" i="13" s="1"/>
  <c r="CA7" i="13" s="1"/>
  <c r="CB7" i="13" s="1"/>
  <c r="CC7" i="13" s="1"/>
  <c r="CD7" i="13" s="1"/>
  <c r="CE7" i="13" s="1"/>
  <c r="CF7" i="13" s="1"/>
  <c r="CG7" i="13" s="1"/>
  <c r="CH7" i="13" s="1"/>
  <c r="CI7" i="13" s="1"/>
  <c r="CJ7" i="13" s="1"/>
  <c r="CK7" i="13" s="1"/>
  <c r="CL7" i="13" s="1"/>
  <c r="CM7" i="13" s="1"/>
  <c r="CN7" i="13" s="1"/>
  <c r="CO7" i="13" s="1"/>
  <c r="CP7" i="13" s="1"/>
  <c r="CQ7" i="13" s="1"/>
  <c r="CR7" i="13" s="1"/>
  <c r="CS7" i="13" s="1"/>
  <c r="CT7" i="13" s="1"/>
  <c r="CU7" i="13" s="1"/>
  <c r="CV7" i="13" s="1"/>
  <c r="CW7" i="13" s="1"/>
  <c r="CX7" i="13" s="1"/>
  <c r="CY7" i="13" s="1"/>
  <c r="CZ7" i="13" s="1"/>
  <c r="DA7" i="13" s="1"/>
  <c r="DB7" i="13" s="1"/>
  <c r="DC7" i="13" s="1"/>
  <c r="DD7" i="13" s="1"/>
  <c r="DE7" i="13" s="1"/>
  <c r="DF7" i="13" s="1"/>
  <c r="DG7" i="13" s="1"/>
  <c r="DH7" i="13" s="1"/>
  <c r="DI7" i="13" s="1"/>
  <c r="DJ7" i="13" s="1"/>
  <c r="DK7" i="13" s="1"/>
  <c r="DL7" i="13" s="1"/>
  <c r="DM7" i="13" s="1"/>
  <c r="DN7" i="13" s="1"/>
  <c r="DO7" i="13" s="1"/>
  <c r="DP7" i="13" s="1"/>
  <c r="DQ7" i="13" s="1"/>
  <c r="DR7" i="13" s="1"/>
  <c r="DS7" i="13" s="1"/>
  <c r="DT7" i="13" s="1"/>
  <c r="DU7" i="13" s="1"/>
  <c r="DV7" i="13" s="1"/>
  <c r="DW7" i="13" s="1"/>
  <c r="DX7" i="13" s="1"/>
  <c r="DY7" i="13" s="1"/>
  <c r="DZ7" i="13" s="1"/>
  <c r="EA7" i="13" s="1"/>
  <c r="EB7" i="13" s="1"/>
  <c r="EC7" i="13" s="1"/>
  <c r="ED7" i="13" s="1"/>
  <c r="EE7" i="13" s="1"/>
  <c r="EF7" i="13" s="1"/>
  <c r="EG7" i="13" s="1"/>
  <c r="EH7" i="13" s="1"/>
  <c r="EI7" i="13" s="1"/>
  <c r="EJ7" i="13" s="1"/>
  <c r="EK7" i="13" s="1"/>
  <c r="EL7" i="13" s="1"/>
  <c r="EM7" i="13" s="1"/>
  <c r="EN7" i="13" s="1"/>
  <c r="EO7" i="13" s="1"/>
  <c r="EP7" i="13" s="1"/>
  <c r="EQ7" i="13" s="1"/>
  <c r="ER7" i="13" s="1"/>
  <c r="ES7" i="13" s="1"/>
  <c r="ET7" i="13" s="1"/>
  <c r="EU7" i="13" s="1"/>
  <c r="EV7" i="13" s="1"/>
  <c r="EW7" i="13" s="1"/>
  <c r="EX7" i="13" s="1"/>
  <c r="EY7" i="13" s="1"/>
  <c r="EZ7" i="13" s="1"/>
  <c r="FA7" i="13" s="1"/>
  <c r="FB7" i="13" s="1"/>
  <c r="FC7" i="13" s="1"/>
  <c r="FD7" i="13" s="1"/>
  <c r="FE7" i="13" s="1"/>
  <c r="FF7" i="13" s="1"/>
  <c r="FG7" i="13" s="1"/>
  <c r="FH7" i="13" s="1"/>
  <c r="FI7" i="13" s="1"/>
  <c r="FJ7" i="13" s="1"/>
  <c r="FK7" i="13" s="1"/>
  <c r="FL7" i="13" s="1"/>
  <c r="FM7" i="13" s="1"/>
  <c r="FN7" i="13" s="1"/>
  <c r="FO7" i="13" s="1"/>
  <c r="FP7" i="13" s="1"/>
  <c r="FQ7" i="13" s="1"/>
  <c r="FR7" i="13" s="1"/>
  <c r="FS7" i="13" s="1"/>
  <c r="FT7" i="13" s="1"/>
  <c r="FU7" i="13" s="1"/>
  <c r="FV7" i="13" s="1"/>
  <c r="FW7" i="13" s="1"/>
  <c r="FX7" i="13" s="1"/>
  <c r="FY7" i="13" s="1"/>
  <c r="FZ7" i="13" s="1"/>
  <c r="GA7" i="13" s="1"/>
  <c r="GB7" i="13" s="1"/>
  <c r="GC7" i="13" s="1"/>
  <c r="GD7" i="13" s="1"/>
  <c r="GE7" i="13" s="1"/>
  <c r="GF7" i="13" s="1"/>
  <c r="GG7" i="13" s="1"/>
  <c r="GH7" i="13" s="1"/>
  <c r="GI7" i="13" s="1"/>
  <c r="GJ7" i="13" s="1"/>
  <c r="GK7" i="13" s="1"/>
  <c r="GL7" i="13" s="1"/>
  <c r="GM7" i="13" s="1"/>
  <c r="GN7" i="13" s="1"/>
  <c r="GO7" i="13" s="1"/>
  <c r="HF12" i="13"/>
  <c r="HG12" i="13" s="1"/>
  <c r="IE12" i="13"/>
  <c r="IM12" i="13"/>
  <c r="HJ13" i="13"/>
  <c r="HK13" i="13" s="1"/>
  <c r="IG13" i="13"/>
  <c r="HN14" i="13"/>
  <c r="HO14" i="13" s="1"/>
  <c r="IA14" i="13"/>
  <c r="II14" i="13"/>
  <c r="P15" i="13"/>
  <c r="N15" i="13" s="1"/>
  <c r="Q15" i="13" s="1"/>
  <c r="HR15" i="13"/>
  <c r="HS15" i="13" s="1"/>
  <c r="ID15" i="13"/>
  <c r="IM15" i="13"/>
  <c r="HF16" i="13"/>
  <c r="HG16" i="13" s="1"/>
  <c r="HF17" i="13"/>
  <c r="HG17" i="13" s="1"/>
  <c r="IE17" i="13"/>
  <c r="HN27" i="13"/>
  <c r="HO27" i="13" s="1"/>
  <c r="HF32" i="13"/>
  <c r="HG32" i="13" s="1"/>
  <c r="HJ37" i="13"/>
  <c r="HK37" i="13" s="1"/>
  <c r="HN38" i="13"/>
  <c r="HO38" i="13" s="1"/>
  <c r="JG43" i="13"/>
  <c r="HZ13" i="13"/>
  <c r="IH13" i="13"/>
  <c r="IB14" i="13"/>
  <c r="IJ14" i="13"/>
  <c r="IE15" i="13"/>
  <c r="IN15" i="13"/>
  <c r="HJ16" i="13"/>
  <c r="HK16" i="13" s="1"/>
  <c r="HJ17" i="13"/>
  <c r="HK17" i="13" s="1"/>
  <c r="IG17" i="13"/>
  <c r="IY18" i="13"/>
  <c r="IH21" i="13"/>
  <c r="HZ21" i="13"/>
  <c r="IN21" i="13"/>
  <c r="IF21" i="13"/>
  <c r="IL21" i="13"/>
  <c r="ID21" i="13"/>
  <c r="IK21" i="13"/>
  <c r="IC21" i="13"/>
  <c r="P21" i="13"/>
  <c r="N21" i="13" s="1"/>
  <c r="Q21" i="13" s="1"/>
  <c r="IB21" i="13"/>
  <c r="HR27" i="13"/>
  <c r="HS27" i="13" s="1"/>
  <c r="HJ32" i="13"/>
  <c r="HK32" i="13" s="1"/>
  <c r="HN37" i="13"/>
  <c r="HO37" i="13" s="1"/>
  <c r="HR199" i="13"/>
  <c r="HS199" i="13" s="1"/>
  <c r="HN198" i="13"/>
  <c r="HO198" i="13" s="1"/>
  <c r="HJ197" i="13"/>
  <c r="HK197" i="13" s="1"/>
  <c r="HF196" i="13"/>
  <c r="HG196" i="13" s="1"/>
  <c r="HR195" i="13"/>
  <c r="HS195" i="13" s="1"/>
  <c r="HN194" i="13"/>
  <c r="HO194" i="13" s="1"/>
  <c r="HJ193" i="13"/>
  <c r="HK193" i="13" s="1"/>
  <c r="HF192" i="13"/>
  <c r="HG192" i="13" s="1"/>
  <c r="HR191" i="13"/>
  <c r="HS191" i="13" s="1"/>
  <c r="HN190" i="13"/>
  <c r="HO190" i="13" s="1"/>
  <c r="HJ189" i="13"/>
  <c r="HK189" i="13" s="1"/>
  <c r="HF188" i="13"/>
  <c r="HG188" i="13" s="1"/>
  <c r="HR187" i="13"/>
  <c r="HS187" i="13" s="1"/>
  <c r="HN186" i="13"/>
  <c r="HO186" i="13" s="1"/>
  <c r="HJ199" i="13"/>
  <c r="HK199" i="13" s="1"/>
  <c r="HF198" i="13"/>
  <c r="HG198" i="13" s="1"/>
  <c r="HR197" i="13"/>
  <c r="HS197" i="13" s="1"/>
  <c r="HN196" i="13"/>
  <c r="HO196" i="13" s="1"/>
  <c r="HJ195" i="13"/>
  <c r="HK195" i="13" s="1"/>
  <c r="HF194" i="13"/>
  <c r="HG194" i="13" s="1"/>
  <c r="HR193" i="13"/>
  <c r="HS193" i="13" s="1"/>
  <c r="HN192" i="13"/>
  <c r="HO192" i="13" s="1"/>
  <c r="HJ191" i="13"/>
  <c r="HK191" i="13" s="1"/>
  <c r="HF190" i="13"/>
  <c r="HG190" i="13" s="1"/>
  <c r="HR189" i="13"/>
  <c r="HS189" i="13" s="1"/>
  <c r="HN188" i="13"/>
  <c r="HO188" i="13" s="1"/>
  <c r="HJ187" i="13"/>
  <c r="HK187" i="13" s="1"/>
  <c r="HF186" i="13"/>
  <c r="HG186" i="13" s="1"/>
  <c r="HR185" i="13"/>
  <c r="HS185" i="13" s="1"/>
  <c r="HJ198" i="13"/>
  <c r="HK198" i="13" s="1"/>
  <c r="HR196" i="13"/>
  <c r="HS196" i="13" s="1"/>
  <c r="HJ192" i="13"/>
  <c r="HK192" i="13" s="1"/>
  <c r="HN185" i="13"/>
  <c r="HO185" i="13" s="1"/>
  <c r="HJ184" i="13"/>
  <c r="HK184" i="13" s="1"/>
  <c r="HF183" i="13"/>
  <c r="HG183" i="13" s="1"/>
  <c r="HR182" i="13"/>
  <c r="HS182" i="13" s="1"/>
  <c r="HN181" i="13"/>
  <c r="HO181" i="13" s="1"/>
  <c r="HJ180" i="13"/>
  <c r="HK180" i="13" s="1"/>
  <c r="HN199" i="13"/>
  <c r="HO199" i="13" s="1"/>
  <c r="HF195" i="13"/>
  <c r="HG195" i="13" s="1"/>
  <c r="HN191" i="13"/>
  <c r="HO191" i="13" s="1"/>
  <c r="HF189" i="13"/>
  <c r="HG189" i="13" s="1"/>
  <c r="HR190" i="13"/>
  <c r="HS190" i="13" s="1"/>
  <c r="HJ188" i="13"/>
  <c r="HK188" i="13" s="1"/>
  <c r="HJ185" i="13"/>
  <c r="HK185" i="13" s="1"/>
  <c r="HF184" i="13"/>
  <c r="HG184" i="13" s="1"/>
  <c r="HR183" i="13"/>
  <c r="HS183" i="13" s="1"/>
  <c r="HN182" i="13"/>
  <c r="HO182" i="13" s="1"/>
  <c r="HJ181" i="13"/>
  <c r="HK181" i="13" s="1"/>
  <c r="HF180" i="13"/>
  <c r="HG180" i="13" s="1"/>
  <c r="HJ196" i="13"/>
  <c r="HK196" i="13" s="1"/>
  <c r="HR194" i="13"/>
  <c r="HS194" i="13" s="1"/>
  <c r="HN187" i="13"/>
  <c r="HO187" i="13" s="1"/>
  <c r="HR198" i="13"/>
  <c r="HS198" i="13" s="1"/>
  <c r="HN195" i="13"/>
  <c r="HO195" i="13" s="1"/>
  <c r="HN189" i="13"/>
  <c r="HO189" i="13" s="1"/>
  <c r="HF187" i="13"/>
  <c r="HG187" i="13" s="1"/>
  <c r="HN184" i="13"/>
  <c r="HO184" i="13" s="1"/>
  <c r="HJ183" i="13"/>
  <c r="HK183" i="13" s="1"/>
  <c r="HF182" i="13"/>
  <c r="HG182" i="13" s="1"/>
  <c r="HR181" i="13"/>
  <c r="HS181" i="13" s="1"/>
  <c r="HN180" i="13"/>
  <c r="HO180" i="13" s="1"/>
  <c r="HN183" i="13"/>
  <c r="HO183" i="13" s="1"/>
  <c r="HJ182" i="13"/>
  <c r="HK182" i="13" s="1"/>
  <c r="HR179" i="13"/>
  <c r="HS179" i="13" s="1"/>
  <c r="HN178" i="13"/>
  <c r="HO178" i="13" s="1"/>
  <c r="HJ177" i="13"/>
  <c r="HK177" i="13" s="1"/>
  <c r="HF176" i="13"/>
  <c r="HG176" i="13" s="1"/>
  <c r="HR175" i="13"/>
  <c r="HS175" i="13" s="1"/>
  <c r="HN174" i="13"/>
  <c r="HO174" i="13" s="1"/>
  <c r="HJ173" i="13"/>
  <c r="HK173" i="13" s="1"/>
  <c r="HF172" i="13"/>
  <c r="HG172" i="13" s="1"/>
  <c r="HR171" i="13"/>
  <c r="HS171" i="13" s="1"/>
  <c r="HN170" i="13"/>
  <c r="HO170" i="13" s="1"/>
  <c r="HF199" i="13"/>
  <c r="HG199" i="13" s="1"/>
  <c r="HR192" i="13"/>
  <c r="HS192" i="13" s="1"/>
  <c r="HF191" i="13"/>
  <c r="HG191" i="13" s="1"/>
  <c r="HR188" i="13"/>
  <c r="HS188" i="13" s="1"/>
  <c r="HF181" i="13"/>
  <c r="HG181" i="13" s="1"/>
  <c r="HJ194" i="13"/>
  <c r="HK194" i="13" s="1"/>
  <c r="HN193" i="13"/>
  <c r="HO193" i="13" s="1"/>
  <c r="HR186" i="13"/>
  <c r="HS186" i="13" s="1"/>
  <c r="HF185" i="13"/>
  <c r="HG185" i="13" s="1"/>
  <c r="HR184" i="13"/>
  <c r="HS184" i="13" s="1"/>
  <c r="HN179" i="13"/>
  <c r="HO179" i="13" s="1"/>
  <c r="HN197" i="13"/>
  <c r="HO197" i="13" s="1"/>
  <c r="HJ190" i="13"/>
  <c r="HK190" i="13" s="1"/>
  <c r="HR180" i="13"/>
  <c r="HS180" i="13" s="1"/>
  <c r="HF179" i="13"/>
  <c r="HG179" i="13" s="1"/>
  <c r="HR178" i="13"/>
  <c r="HS178" i="13" s="1"/>
  <c r="HN177" i="13"/>
  <c r="HO177" i="13" s="1"/>
  <c r="HJ176" i="13"/>
  <c r="HK176" i="13" s="1"/>
  <c r="HF175" i="13"/>
  <c r="HG175" i="13" s="1"/>
  <c r="HR174" i="13"/>
  <c r="HS174" i="13" s="1"/>
  <c r="HN173" i="13"/>
  <c r="HO173" i="13" s="1"/>
  <c r="HJ172" i="13"/>
  <c r="HK172" i="13" s="1"/>
  <c r="HF197" i="13"/>
  <c r="HG197" i="13" s="1"/>
  <c r="HR176" i="13"/>
  <c r="HS176" i="13" s="1"/>
  <c r="HR170" i="13"/>
  <c r="HS170" i="13" s="1"/>
  <c r="HN169" i="13"/>
  <c r="HO169" i="13" s="1"/>
  <c r="HJ168" i="13"/>
  <c r="HK168" i="13" s="1"/>
  <c r="HF167" i="13"/>
  <c r="HG167" i="13" s="1"/>
  <c r="HR166" i="13"/>
  <c r="HS166" i="13" s="1"/>
  <c r="HN165" i="13"/>
  <c r="HO165" i="13" s="1"/>
  <c r="HJ164" i="13"/>
  <c r="HK164" i="13" s="1"/>
  <c r="HF163" i="13"/>
  <c r="HG163" i="13" s="1"/>
  <c r="HR162" i="13"/>
  <c r="HS162" i="13" s="1"/>
  <c r="HR177" i="13"/>
  <c r="HS177" i="13" s="1"/>
  <c r="HN176" i="13"/>
  <c r="HO176" i="13" s="1"/>
  <c r="HF171" i="13"/>
  <c r="HG171" i="13" s="1"/>
  <c r="HF173" i="13"/>
  <c r="HG173" i="13" s="1"/>
  <c r="HJ170" i="13"/>
  <c r="HK170" i="13" s="1"/>
  <c r="HJ169" i="13"/>
  <c r="HK169" i="13" s="1"/>
  <c r="HF168" i="13"/>
  <c r="HG168" i="13" s="1"/>
  <c r="HR167" i="13"/>
  <c r="HS167" i="13" s="1"/>
  <c r="HN166" i="13"/>
  <c r="HO166" i="13" s="1"/>
  <c r="HJ165" i="13"/>
  <c r="HK165" i="13" s="1"/>
  <c r="HF164" i="13"/>
  <c r="HG164" i="13" s="1"/>
  <c r="HR163" i="13"/>
  <c r="HS163" i="13" s="1"/>
  <c r="HN162" i="13"/>
  <c r="HO162" i="13" s="1"/>
  <c r="HF193" i="13"/>
  <c r="HG193" i="13" s="1"/>
  <c r="HJ178" i="13"/>
  <c r="HK178" i="13" s="1"/>
  <c r="HJ174" i="13"/>
  <c r="HK174" i="13" s="1"/>
  <c r="HR172" i="13"/>
  <c r="HS172" i="13" s="1"/>
  <c r="HJ175" i="13"/>
  <c r="HK175" i="13" s="1"/>
  <c r="HR169" i="13"/>
  <c r="HS169" i="13" s="1"/>
  <c r="HN168" i="13"/>
  <c r="HO168" i="13" s="1"/>
  <c r="HJ167" i="13"/>
  <c r="HK167" i="13" s="1"/>
  <c r="HF166" i="13"/>
  <c r="HG166" i="13" s="1"/>
  <c r="HR165" i="13"/>
  <c r="HS165" i="13" s="1"/>
  <c r="HN164" i="13"/>
  <c r="HO164" i="13" s="1"/>
  <c r="HJ163" i="13"/>
  <c r="HK163" i="13" s="1"/>
  <c r="HF162" i="13"/>
  <c r="HG162" i="13" s="1"/>
  <c r="HR161" i="13"/>
  <c r="HS161" i="13" s="1"/>
  <c r="HF165" i="13"/>
  <c r="HG165" i="13" s="1"/>
  <c r="HR164" i="13"/>
  <c r="HS164" i="13" s="1"/>
  <c r="HR173" i="13"/>
  <c r="HS173" i="13" s="1"/>
  <c r="HJ166" i="13"/>
  <c r="HK166" i="13" s="1"/>
  <c r="HJ186" i="13"/>
  <c r="HK186" i="13" s="1"/>
  <c r="HF178" i="13"/>
  <c r="HG178" i="13" s="1"/>
  <c r="HF170" i="13"/>
  <c r="HG170" i="13" s="1"/>
  <c r="HF169" i="13"/>
  <c r="HG169" i="13" s="1"/>
  <c r="HR168" i="13"/>
  <c r="HS168" i="13" s="1"/>
  <c r="HN161" i="13"/>
  <c r="HO161" i="13" s="1"/>
  <c r="HJ160" i="13"/>
  <c r="HK160" i="13" s="1"/>
  <c r="HF159" i="13"/>
  <c r="HG159" i="13" s="1"/>
  <c r="HR158" i="13"/>
  <c r="HS158" i="13" s="1"/>
  <c r="HN157" i="13"/>
  <c r="HO157" i="13" s="1"/>
  <c r="HJ156" i="13"/>
  <c r="HK156" i="13" s="1"/>
  <c r="HF155" i="13"/>
  <c r="HG155" i="13" s="1"/>
  <c r="HR154" i="13"/>
  <c r="HS154" i="13" s="1"/>
  <c r="HN153" i="13"/>
  <c r="HO153" i="13" s="1"/>
  <c r="HJ152" i="13"/>
  <c r="HK152" i="13" s="1"/>
  <c r="HF151" i="13"/>
  <c r="HG151" i="13" s="1"/>
  <c r="HJ179" i="13"/>
  <c r="HK179" i="13" s="1"/>
  <c r="HN175" i="13"/>
  <c r="HO175" i="13" s="1"/>
  <c r="HN167" i="13"/>
  <c r="HO167" i="13" s="1"/>
  <c r="HN163" i="13"/>
  <c r="HO163" i="13" s="1"/>
  <c r="HN160" i="13"/>
  <c r="HO160" i="13" s="1"/>
  <c r="HF158" i="13"/>
  <c r="HG158" i="13" s="1"/>
  <c r="HN154" i="13"/>
  <c r="HO154" i="13" s="1"/>
  <c r="HF153" i="13"/>
  <c r="HG153" i="13" s="1"/>
  <c r="HR151" i="13"/>
  <c r="HS151" i="13" s="1"/>
  <c r="HR150" i="13"/>
  <c r="HS150" i="13" s="1"/>
  <c r="HN149" i="13"/>
  <c r="HO149" i="13" s="1"/>
  <c r="HJ148" i="13"/>
  <c r="HK148" i="13" s="1"/>
  <c r="HF147" i="13"/>
  <c r="HG147" i="13" s="1"/>
  <c r="HR146" i="13"/>
  <c r="HS146" i="13" s="1"/>
  <c r="HN145" i="13"/>
  <c r="HO145" i="13" s="1"/>
  <c r="HJ144" i="13"/>
  <c r="HK144" i="13" s="1"/>
  <c r="HF143" i="13"/>
  <c r="HG143" i="13" s="1"/>
  <c r="HR142" i="13"/>
  <c r="HS142" i="13" s="1"/>
  <c r="HN141" i="13"/>
  <c r="HO141" i="13" s="1"/>
  <c r="HJ140" i="13"/>
  <c r="HK140" i="13" s="1"/>
  <c r="HF139" i="13"/>
  <c r="HG139" i="13" s="1"/>
  <c r="HF161" i="13"/>
  <c r="HG161" i="13" s="1"/>
  <c r="HF160" i="13"/>
  <c r="HG160" i="13" s="1"/>
  <c r="HN156" i="13"/>
  <c r="HO156" i="13" s="1"/>
  <c r="HR152" i="13"/>
  <c r="HS152" i="13" s="1"/>
  <c r="HN150" i="13"/>
  <c r="HO150" i="13" s="1"/>
  <c r="HJ149" i="13"/>
  <c r="HK149" i="13" s="1"/>
  <c r="HF148" i="13"/>
  <c r="HG148" i="13" s="1"/>
  <c r="HR147" i="13"/>
  <c r="HS147" i="13" s="1"/>
  <c r="HN146" i="13"/>
  <c r="HO146" i="13" s="1"/>
  <c r="HJ145" i="13"/>
  <c r="HK145" i="13" s="1"/>
  <c r="HF144" i="13"/>
  <c r="HG144" i="13" s="1"/>
  <c r="HR143" i="13"/>
  <c r="HS143" i="13" s="1"/>
  <c r="HN172" i="13"/>
  <c r="HO172" i="13" s="1"/>
  <c r="HN171" i="13"/>
  <c r="HO171" i="13" s="1"/>
  <c r="HJ162" i="13"/>
  <c r="HK162" i="13" s="1"/>
  <c r="HR159" i="13"/>
  <c r="HS159" i="13" s="1"/>
  <c r="HF157" i="13"/>
  <c r="HG157" i="13" s="1"/>
  <c r="HF156" i="13"/>
  <c r="HG156" i="13" s="1"/>
  <c r="HR155" i="13"/>
  <c r="HS155" i="13" s="1"/>
  <c r="HN152" i="13"/>
  <c r="HO152" i="13" s="1"/>
  <c r="HJ150" i="13"/>
  <c r="HK150" i="13" s="1"/>
  <c r="HF149" i="13"/>
  <c r="HG149" i="13" s="1"/>
  <c r="HR148" i="13"/>
  <c r="HS148" i="13" s="1"/>
  <c r="HN147" i="13"/>
  <c r="HO147" i="13" s="1"/>
  <c r="HJ146" i="13"/>
  <c r="HK146" i="13" s="1"/>
  <c r="HF145" i="13"/>
  <c r="HG145" i="13" s="1"/>
  <c r="HR144" i="13"/>
  <c r="HS144" i="13" s="1"/>
  <c r="HN143" i="13"/>
  <c r="HO143" i="13" s="1"/>
  <c r="HJ142" i="13"/>
  <c r="HK142" i="13" s="1"/>
  <c r="HF141" i="13"/>
  <c r="HG141" i="13" s="1"/>
  <c r="HR140" i="13"/>
  <c r="HS140" i="13" s="1"/>
  <c r="HN139" i="13"/>
  <c r="HO139" i="13" s="1"/>
  <c r="HJ171" i="13"/>
  <c r="HK171" i="13" s="1"/>
  <c r="HN159" i="13"/>
  <c r="HO159" i="13" s="1"/>
  <c r="HN155" i="13"/>
  <c r="HO155" i="13" s="1"/>
  <c r="HR153" i="13"/>
  <c r="HS153" i="13" s="1"/>
  <c r="HJ161" i="13"/>
  <c r="HK161" i="13" s="1"/>
  <c r="HR157" i="13"/>
  <c r="HS157" i="13" s="1"/>
  <c r="HJ154" i="13"/>
  <c r="HK154" i="13" s="1"/>
  <c r="HR149" i="13"/>
  <c r="HS149" i="13" s="1"/>
  <c r="HN148" i="13"/>
  <c r="HO148" i="13" s="1"/>
  <c r="HR160" i="13"/>
  <c r="HS160" i="13" s="1"/>
  <c r="HF177" i="13"/>
  <c r="HG177" i="13" s="1"/>
  <c r="HF174" i="13"/>
  <c r="HG174" i="13" s="1"/>
  <c r="HF146" i="13"/>
  <c r="HG146" i="13" s="1"/>
  <c r="HR141" i="13"/>
  <c r="HS141" i="13" s="1"/>
  <c r="HJ139" i="13"/>
  <c r="HK139" i="13" s="1"/>
  <c r="HN158" i="13"/>
  <c r="HO158" i="13" s="1"/>
  <c r="HJ153" i="13"/>
  <c r="HK153" i="13" s="1"/>
  <c r="HN151" i="13"/>
  <c r="HO151" i="13" s="1"/>
  <c r="HF150" i="13"/>
  <c r="HG150" i="13" s="1"/>
  <c r="HF142" i="13"/>
  <c r="HG142" i="13" s="1"/>
  <c r="HJ158" i="13"/>
  <c r="HK158" i="13" s="1"/>
  <c r="HJ155" i="13"/>
  <c r="HK155" i="13" s="1"/>
  <c r="HJ151" i="13"/>
  <c r="HK151" i="13" s="1"/>
  <c r="HJ141" i="13"/>
  <c r="HK141" i="13" s="1"/>
  <c r="HJ159" i="13"/>
  <c r="HK159" i="13" s="1"/>
  <c r="HR145" i="13"/>
  <c r="HS145" i="13" s="1"/>
  <c r="HN144" i="13"/>
  <c r="HO144" i="13" s="1"/>
  <c r="HN140" i="13"/>
  <c r="HO140" i="13" s="1"/>
  <c r="HF152" i="13"/>
  <c r="HG152" i="13" s="1"/>
  <c r="HR139" i="13"/>
  <c r="HS139" i="13" s="1"/>
  <c r="HN138" i="13"/>
  <c r="HO138" i="13" s="1"/>
  <c r="HJ137" i="13"/>
  <c r="HK137" i="13" s="1"/>
  <c r="HF136" i="13"/>
  <c r="HG136" i="13" s="1"/>
  <c r="HR135" i="13"/>
  <c r="HS135" i="13" s="1"/>
  <c r="HN134" i="13"/>
  <c r="HO134" i="13" s="1"/>
  <c r="HJ133" i="13"/>
  <c r="HK133" i="13" s="1"/>
  <c r="HF132" i="13"/>
  <c r="HG132" i="13" s="1"/>
  <c r="HR131" i="13"/>
  <c r="HS131" i="13" s="1"/>
  <c r="HN130" i="13"/>
  <c r="HO130" i="13" s="1"/>
  <c r="HJ129" i="13"/>
  <c r="HK129" i="13" s="1"/>
  <c r="HF128" i="13"/>
  <c r="HG128" i="13" s="1"/>
  <c r="HR127" i="13"/>
  <c r="HS127" i="13" s="1"/>
  <c r="HN126" i="13"/>
  <c r="HO126" i="13" s="1"/>
  <c r="HJ125" i="13"/>
  <c r="HK125" i="13" s="1"/>
  <c r="HF124" i="13"/>
  <c r="HG124" i="13" s="1"/>
  <c r="HR123" i="13"/>
  <c r="HS123" i="13" s="1"/>
  <c r="HN122" i="13"/>
  <c r="HO122" i="13" s="1"/>
  <c r="HJ121" i="13"/>
  <c r="HK121" i="13" s="1"/>
  <c r="HF120" i="13"/>
  <c r="HG120" i="13" s="1"/>
  <c r="HR119" i="13"/>
  <c r="HS119" i="13" s="1"/>
  <c r="HN118" i="13"/>
  <c r="HO118" i="13" s="1"/>
  <c r="HR156" i="13"/>
  <c r="HS156" i="13" s="1"/>
  <c r="HR138" i="13"/>
  <c r="HS138" i="13" s="1"/>
  <c r="HN132" i="13"/>
  <c r="HO132" i="13" s="1"/>
  <c r="HR130" i="13"/>
  <c r="HS130" i="13" s="1"/>
  <c r="HJ127" i="13"/>
  <c r="HK127" i="13" s="1"/>
  <c r="HJ126" i="13"/>
  <c r="HK126" i="13" s="1"/>
  <c r="HJ123" i="13"/>
  <c r="HK123" i="13" s="1"/>
  <c r="HJ122" i="13"/>
  <c r="HK122" i="13" s="1"/>
  <c r="HF121" i="13"/>
  <c r="HG121" i="13" s="1"/>
  <c r="HJ117" i="13"/>
  <c r="HK117" i="13" s="1"/>
  <c r="HF116" i="13"/>
  <c r="HG116" i="13" s="1"/>
  <c r="HR115" i="13"/>
  <c r="HS115" i="13" s="1"/>
  <c r="HN114" i="13"/>
  <c r="HO114" i="13" s="1"/>
  <c r="HJ113" i="13"/>
  <c r="HK113" i="13" s="1"/>
  <c r="HF112" i="13"/>
  <c r="HG112" i="13" s="1"/>
  <c r="HR111" i="13"/>
  <c r="HS111" i="13" s="1"/>
  <c r="HN110" i="13"/>
  <c r="HO110" i="13" s="1"/>
  <c r="HF138" i="13"/>
  <c r="HG138" i="13" s="1"/>
  <c r="HN137" i="13"/>
  <c r="HO137" i="13" s="1"/>
  <c r="HJ136" i="13"/>
  <c r="HK136" i="13" s="1"/>
  <c r="HJ157" i="13"/>
  <c r="HK157" i="13" s="1"/>
  <c r="HF154" i="13"/>
  <c r="HG154" i="13" s="1"/>
  <c r="HF140" i="13"/>
  <c r="HG140" i="13" s="1"/>
  <c r="HJ135" i="13"/>
  <c r="HK135" i="13" s="1"/>
  <c r="HJ134" i="13"/>
  <c r="HK134" i="13" s="1"/>
  <c r="HR133" i="13"/>
  <c r="HS133" i="13" s="1"/>
  <c r="HR121" i="13"/>
  <c r="HS121" i="13" s="1"/>
  <c r="HJ120" i="13"/>
  <c r="HK120" i="13" s="1"/>
  <c r="HF119" i="13"/>
  <c r="HG119" i="13" s="1"/>
  <c r="HN116" i="13"/>
  <c r="HO116" i="13" s="1"/>
  <c r="HJ115" i="13"/>
  <c r="HK115" i="13" s="1"/>
  <c r="HF114" i="13"/>
  <c r="HG114" i="13" s="1"/>
  <c r="HR113" i="13"/>
  <c r="HS113" i="13" s="1"/>
  <c r="HN112" i="13"/>
  <c r="HO112" i="13" s="1"/>
  <c r="HJ147" i="13"/>
  <c r="HK147" i="13" s="1"/>
  <c r="HN128" i="13"/>
  <c r="HO128" i="13" s="1"/>
  <c r="HR126" i="13"/>
  <c r="HS126" i="13" s="1"/>
  <c r="HN124" i="13"/>
  <c r="HO124" i="13" s="1"/>
  <c r="HR122" i="13"/>
  <c r="HS122" i="13" s="1"/>
  <c r="HR136" i="13"/>
  <c r="HS136" i="13" s="1"/>
  <c r="HF135" i="13"/>
  <c r="HG135" i="13" s="1"/>
  <c r="HN133" i="13"/>
  <c r="HO133" i="13" s="1"/>
  <c r="HJ131" i="13"/>
  <c r="HK131" i="13" s="1"/>
  <c r="HR129" i="13"/>
  <c r="HS129" i="13" s="1"/>
  <c r="HN125" i="13"/>
  <c r="HO125" i="13" s="1"/>
  <c r="HF122" i="13"/>
  <c r="HG122" i="13" s="1"/>
  <c r="HN121" i="13"/>
  <c r="HO121" i="13" s="1"/>
  <c r="HN120" i="13"/>
  <c r="HO120" i="13" s="1"/>
  <c r="HN119" i="13"/>
  <c r="HO119" i="13" s="1"/>
  <c r="HJ138" i="13"/>
  <c r="HK138" i="13" s="1"/>
  <c r="HN136" i="13"/>
  <c r="HO136" i="13" s="1"/>
  <c r="HR134" i="13"/>
  <c r="HS134" i="13" s="1"/>
  <c r="HF133" i="13"/>
  <c r="HG133" i="13" s="1"/>
  <c r="HF131" i="13"/>
  <c r="HG131" i="13" s="1"/>
  <c r="HN129" i="13"/>
  <c r="HO129" i="13" s="1"/>
  <c r="HF126" i="13"/>
  <c r="HG126" i="13" s="1"/>
  <c r="HF125" i="13"/>
  <c r="HG125" i="13" s="1"/>
  <c r="HJ119" i="13"/>
  <c r="HK119" i="13" s="1"/>
  <c r="HR118" i="13"/>
  <c r="HS118" i="13" s="1"/>
  <c r="HN115" i="13"/>
  <c r="HO115" i="13" s="1"/>
  <c r="HF113" i="13"/>
  <c r="HG113" i="13" s="1"/>
  <c r="HF109" i="13"/>
  <c r="HG109" i="13" s="1"/>
  <c r="HR108" i="13"/>
  <c r="HS108" i="13" s="1"/>
  <c r="HN107" i="13"/>
  <c r="HO107" i="13" s="1"/>
  <c r="HJ106" i="13"/>
  <c r="HK106" i="13" s="1"/>
  <c r="HF105" i="13"/>
  <c r="HG105" i="13" s="1"/>
  <c r="HR104" i="13"/>
  <c r="HS104" i="13" s="1"/>
  <c r="HN103" i="13"/>
  <c r="HO103" i="13" s="1"/>
  <c r="HJ143" i="13"/>
  <c r="HK143" i="13" s="1"/>
  <c r="HF129" i="13"/>
  <c r="HG129" i="13" s="1"/>
  <c r="HR114" i="13"/>
  <c r="HS114" i="13" s="1"/>
  <c r="HJ112" i="13"/>
  <c r="HK112" i="13" s="1"/>
  <c r="HJ111" i="13"/>
  <c r="HK111" i="13" s="1"/>
  <c r="HJ110" i="13"/>
  <c r="HK110" i="13" s="1"/>
  <c r="HR137" i="13"/>
  <c r="HS137" i="13" s="1"/>
  <c r="HF134" i="13"/>
  <c r="HG134" i="13" s="1"/>
  <c r="HJ130" i="13"/>
  <c r="HK130" i="13" s="1"/>
  <c r="HJ118" i="13"/>
  <c r="HK118" i="13" s="1"/>
  <c r="HR117" i="13"/>
  <c r="HS117" i="13" s="1"/>
  <c r="HR109" i="13"/>
  <c r="HS109" i="13" s="1"/>
  <c r="HN108" i="13"/>
  <c r="HO108" i="13" s="1"/>
  <c r="HJ107" i="13"/>
  <c r="HK107" i="13" s="1"/>
  <c r="HF106" i="13"/>
  <c r="HG106" i="13" s="1"/>
  <c r="HR105" i="13"/>
  <c r="HS105" i="13" s="1"/>
  <c r="HN104" i="13"/>
  <c r="HO104" i="13" s="1"/>
  <c r="HJ103" i="13"/>
  <c r="HK103" i="13" s="1"/>
  <c r="HN142" i="13"/>
  <c r="HO142" i="13" s="1"/>
  <c r="HF137" i="13"/>
  <c r="HG137" i="13" s="1"/>
  <c r="HF130" i="13"/>
  <c r="HG130" i="13" s="1"/>
  <c r="HR124" i="13"/>
  <c r="HS124" i="13" s="1"/>
  <c r="HN117" i="13"/>
  <c r="HO117" i="13" s="1"/>
  <c r="HF115" i="13"/>
  <c r="HG115" i="13" s="1"/>
  <c r="HF111" i="13"/>
  <c r="HG111" i="13" s="1"/>
  <c r="HF110" i="13"/>
  <c r="HG110" i="13" s="1"/>
  <c r="HR132" i="13"/>
  <c r="HS132" i="13" s="1"/>
  <c r="HR128" i="13"/>
  <c r="HS128" i="13" s="1"/>
  <c r="HJ124" i="13"/>
  <c r="HK124" i="13" s="1"/>
  <c r="HN123" i="13"/>
  <c r="HO123" i="13" s="1"/>
  <c r="HF118" i="13"/>
  <c r="HG118" i="13" s="1"/>
  <c r="HR116" i="13"/>
  <c r="HS116" i="13" s="1"/>
  <c r="HJ132" i="13"/>
  <c r="HK132" i="13" s="1"/>
  <c r="HJ128" i="13"/>
  <c r="HK128" i="13" s="1"/>
  <c r="HN127" i="13"/>
  <c r="HO127" i="13" s="1"/>
  <c r="HF123" i="13"/>
  <c r="HG123" i="13" s="1"/>
  <c r="HN113" i="13"/>
  <c r="HO113" i="13" s="1"/>
  <c r="HN135" i="13"/>
  <c r="HO135" i="13" s="1"/>
  <c r="HN131" i="13"/>
  <c r="HO131" i="13" s="1"/>
  <c r="HF127" i="13"/>
  <c r="HG127" i="13" s="1"/>
  <c r="HR125" i="13"/>
  <c r="HS125" i="13" s="1"/>
  <c r="HR120" i="13"/>
  <c r="HS120" i="13" s="1"/>
  <c r="HF117" i="13"/>
  <c r="HG117" i="13" s="1"/>
  <c r="HR112" i="13"/>
  <c r="HS112" i="13" s="1"/>
  <c r="HR110" i="13"/>
  <c r="HS110" i="13" s="1"/>
  <c r="HJ109" i="13"/>
  <c r="HK109" i="13" s="1"/>
  <c r="HF108" i="13"/>
  <c r="HG108" i="13" s="1"/>
  <c r="HR107" i="13"/>
  <c r="HS107" i="13" s="1"/>
  <c r="HN106" i="13"/>
  <c r="HO106" i="13" s="1"/>
  <c r="HJ105" i="13"/>
  <c r="HK105" i="13" s="1"/>
  <c r="HF104" i="13"/>
  <c r="HG104" i="13" s="1"/>
  <c r="HR103" i="13"/>
  <c r="HS103" i="13" s="1"/>
  <c r="HN102" i="13"/>
  <c r="HO102" i="13" s="1"/>
  <c r="HJ101" i="13"/>
  <c r="HK101" i="13" s="1"/>
  <c r="HF100" i="13"/>
  <c r="HG100" i="13" s="1"/>
  <c r="HR99" i="13"/>
  <c r="HS99" i="13" s="1"/>
  <c r="HN98" i="13"/>
  <c r="HO98" i="13" s="1"/>
  <c r="HJ97" i="13"/>
  <c r="HK97" i="13" s="1"/>
  <c r="HF96" i="13"/>
  <c r="HG96" i="13" s="1"/>
  <c r="HR95" i="13"/>
  <c r="HS95" i="13" s="1"/>
  <c r="HN94" i="13"/>
  <c r="HO94" i="13" s="1"/>
  <c r="HJ93" i="13"/>
  <c r="HK93" i="13" s="1"/>
  <c r="HF92" i="13"/>
  <c r="HG92" i="13" s="1"/>
  <c r="HR91" i="13"/>
  <c r="HS91" i="13" s="1"/>
  <c r="HN90" i="13"/>
  <c r="HO90" i="13" s="1"/>
  <c r="HJ89" i="13"/>
  <c r="HK89" i="13" s="1"/>
  <c r="HJ108" i="13"/>
  <c r="HK108" i="13" s="1"/>
  <c r="HN105" i="13"/>
  <c r="HO105" i="13" s="1"/>
  <c r="HJ102" i="13"/>
  <c r="HK102" i="13" s="1"/>
  <c r="HR101" i="13"/>
  <c r="HS101" i="13" s="1"/>
  <c r="HN92" i="13"/>
  <c r="HO92" i="13" s="1"/>
  <c r="HR90" i="13"/>
  <c r="HS90" i="13" s="1"/>
  <c r="HF102" i="13"/>
  <c r="HG102" i="13" s="1"/>
  <c r="HN101" i="13"/>
  <c r="HO101" i="13" s="1"/>
  <c r="HF97" i="13"/>
  <c r="HG97" i="13" s="1"/>
  <c r="HR96" i="13"/>
  <c r="HS96" i="13" s="1"/>
  <c r="HF93" i="13"/>
  <c r="HG93" i="13" s="1"/>
  <c r="HJ92" i="13"/>
  <c r="HK92" i="13" s="1"/>
  <c r="HN96" i="13"/>
  <c r="HO96" i="13" s="1"/>
  <c r="HR94" i="13"/>
  <c r="HS94" i="13" s="1"/>
  <c r="HJ91" i="13"/>
  <c r="HK91" i="13" s="1"/>
  <c r="HJ90" i="13"/>
  <c r="HK90" i="13" s="1"/>
  <c r="HN89" i="13"/>
  <c r="HO89" i="13" s="1"/>
  <c r="HN111" i="13"/>
  <c r="HO111" i="13" s="1"/>
  <c r="HN109" i="13"/>
  <c r="HO109" i="13" s="1"/>
  <c r="HF101" i="13"/>
  <c r="HG101" i="13" s="1"/>
  <c r="HR100" i="13"/>
  <c r="HS100" i="13" s="1"/>
  <c r="HJ96" i="13"/>
  <c r="HK96" i="13" s="1"/>
  <c r="HN95" i="13"/>
  <c r="HO95" i="13" s="1"/>
  <c r="HF103" i="13"/>
  <c r="HG103" i="13" s="1"/>
  <c r="HN100" i="13"/>
  <c r="HO100" i="13" s="1"/>
  <c r="HR98" i="13"/>
  <c r="HS98" i="13" s="1"/>
  <c r="HJ95" i="13"/>
  <c r="HK95" i="13" s="1"/>
  <c r="HJ94" i="13"/>
  <c r="HK94" i="13" s="1"/>
  <c r="HJ116" i="13"/>
  <c r="HK116" i="13" s="1"/>
  <c r="HJ114" i="13"/>
  <c r="HK114" i="13" s="1"/>
  <c r="HR106" i="13"/>
  <c r="HS106" i="13" s="1"/>
  <c r="HJ104" i="13"/>
  <c r="HK104" i="13" s="1"/>
  <c r="HJ100" i="13"/>
  <c r="HK100" i="13" s="1"/>
  <c r="HN99" i="13"/>
  <c r="HO99" i="13" s="1"/>
  <c r="HF95" i="13"/>
  <c r="HG95" i="13" s="1"/>
  <c r="HF94" i="13"/>
  <c r="HG94" i="13" s="1"/>
  <c r="HF89" i="13"/>
  <c r="HG89" i="13" s="1"/>
  <c r="HJ88" i="13"/>
  <c r="HK88" i="13" s="1"/>
  <c r="HF87" i="13"/>
  <c r="HG87" i="13" s="1"/>
  <c r="HR86" i="13"/>
  <c r="HS86" i="13" s="1"/>
  <c r="HN85" i="13"/>
  <c r="HO85" i="13" s="1"/>
  <c r="HJ84" i="13"/>
  <c r="HK84" i="13" s="1"/>
  <c r="HF83" i="13"/>
  <c r="HG83" i="13" s="1"/>
  <c r="HR82" i="13"/>
  <c r="HS82" i="13" s="1"/>
  <c r="HN81" i="13"/>
  <c r="HO81" i="13" s="1"/>
  <c r="HJ80" i="13"/>
  <c r="HK80" i="13" s="1"/>
  <c r="HF79" i="13"/>
  <c r="HG79" i="13" s="1"/>
  <c r="HR78" i="13"/>
  <c r="HS78" i="13" s="1"/>
  <c r="HN77" i="13"/>
  <c r="HO77" i="13" s="1"/>
  <c r="HJ76" i="13"/>
  <c r="HK76" i="13" s="1"/>
  <c r="HR102" i="13"/>
  <c r="HS102" i="13" s="1"/>
  <c r="HJ99" i="13"/>
  <c r="HK99" i="13" s="1"/>
  <c r="HJ98" i="13"/>
  <c r="HK98" i="13" s="1"/>
  <c r="HR97" i="13"/>
  <c r="HS97" i="13" s="1"/>
  <c r="HR93" i="13"/>
  <c r="HS93" i="13" s="1"/>
  <c r="HF107" i="13"/>
  <c r="HG107" i="13" s="1"/>
  <c r="HF99" i="13"/>
  <c r="HG99" i="13" s="1"/>
  <c r="HF98" i="13"/>
  <c r="HG98" i="13" s="1"/>
  <c r="HN97" i="13"/>
  <c r="HO97" i="13" s="1"/>
  <c r="HN93" i="13"/>
  <c r="HO93" i="13" s="1"/>
  <c r="HR92" i="13"/>
  <c r="HS92" i="13" s="1"/>
  <c r="HF88" i="13"/>
  <c r="HG88" i="13" s="1"/>
  <c r="HR87" i="13"/>
  <c r="HS87" i="13" s="1"/>
  <c r="HN86" i="13"/>
  <c r="HO86" i="13" s="1"/>
  <c r="HJ85" i="13"/>
  <c r="HK85" i="13" s="1"/>
  <c r="HF84" i="13"/>
  <c r="HG84" i="13" s="1"/>
  <c r="HR83" i="13"/>
  <c r="HS83" i="13" s="1"/>
  <c r="HN82" i="13"/>
  <c r="HO82" i="13" s="1"/>
  <c r="HJ81" i="13"/>
  <c r="HK81" i="13" s="1"/>
  <c r="HF80" i="13"/>
  <c r="HG80" i="13" s="1"/>
  <c r="HR79" i="13"/>
  <c r="HS79" i="13" s="1"/>
  <c r="HN78" i="13"/>
  <c r="HO78" i="13" s="1"/>
  <c r="HJ77" i="13"/>
  <c r="HK77" i="13" s="1"/>
  <c r="HF76" i="13"/>
  <c r="HG76" i="13" s="1"/>
  <c r="HR75" i="13"/>
  <c r="HS75" i="13" s="1"/>
  <c r="HN74" i="13"/>
  <c r="HO74" i="13" s="1"/>
  <c r="HJ73" i="13"/>
  <c r="HK73" i="13" s="1"/>
  <c r="HF72" i="13"/>
  <c r="HG72" i="13" s="1"/>
  <c r="HR71" i="13"/>
  <c r="HS71" i="13" s="1"/>
  <c r="HN70" i="13"/>
  <c r="HO70" i="13" s="1"/>
  <c r="HJ69" i="13"/>
  <c r="HK69" i="13" s="1"/>
  <c r="HF68" i="13"/>
  <c r="HG68" i="13" s="1"/>
  <c r="HR67" i="13"/>
  <c r="HS67" i="13" s="1"/>
  <c r="HN66" i="13"/>
  <c r="HO66" i="13" s="1"/>
  <c r="HF90" i="13"/>
  <c r="HG90" i="13" s="1"/>
  <c r="HR88" i="13"/>
  <c r="HS88" i="13" s="1"/>
  <c r="HR77" i="13"/>
  <c r="HS77" i="13" s="1"/>
  <c r="HR76" i="13"/>
  <c r="HS76" i="13" s="1"/>
  <c r="HJ67" i="13"/>
  <c r="HK67" i="13" s="1"/>
  <c r="HR66" i="13"/>
  <c r="HS66" i="13" s="1"/>
  <c r="HF65" i="13"/>
  <c r="HG65" i="13" s="1"/>
  <c r="HR64" i="13"/>
  <c r="HS64" i="13" s="1"/>
  <c r="HN63" i="13"/>
  <c r="HO63" i="13" s="1"/>
  <c r="HJ62" i="13"/>
  <c r="HK62" i="13" s="1"/>
  <c r="HF61" i="13"/>
  <c r="HG61" i="13" s="1"/>
  <c r="HR60" i="13"/>
  <c r="HS60" i="13" s="1"/>
  <c r="HN59" i="13"/>
  <c r="HO59" i="13" s="1"/>
  <c r="HJ58" i="13"/>
  <c r="HK58" i="13" s="1"/>
  <c r="HF57" i="13"/>
  <c r="HG57" i="13" s="1"/>
  <c r="HR56" i="13"/>
  <c r="HS56" i="13" s="1"/>
  <c r="HN55" i="13"/>
  <c r="HO55" i="13" s="1"/>
  <c r="HJ54" i="13"/>
  <c r="HK54" i="13" s="1"/>
  <c r="HF53" i="13"/>
  <c r="HG53" i="13" s="1"/>
  <c r="HR52" i="13"/>
  <c r="HS52" i="13" s="1"/>
  <c r="HN51" i="13"/>
  <c r="HO51" i="13" s="1"/>
  <c r="HN88" i="13"/>
  <c r="HO88" i="13" s="1"/>
  <c r="HF77" i="13"/>
  <c r="HG77" i="13" s="1"/>
  <c r="HN76" i="13"/>
  <c r="HO76" i="13" s="1"/>
  <c r="HF67" i="13"/>
  <c r="HG67" i="13" s="1"/>
  <c r="HN91" i="13"/>
  <c r="HO91" i="13" s="1"/>
  <c r="HJ86" i="13"/>
  <c r="HK86" i="13" s="1"/>
  <c r="HN83" i="13"/>
  <c r="HO83" i="13" s="1"/>
  <c r="HR74" i="13"/>
  <c r="HS74" i="13" s="1"/>
  <c r="HR73" i="13"/>
  <c r="HS73" i="13" s="1"/>
  <c r="HR65" i="13"/>
  <c r="HS65" i="13" s="1"/>
  <c r="HN64" i="13"/>
  <c r="HO64" i="13" s="1"/>
  <c r="HJ63" i="13"/>
  <c r="HK63" i="13" s="1"/>
  <c r="HF62" i="13"/>
  <c r="HG62" i="13" s="1"/>
  <c r="HR61" i="13"/>
  <c r="HS61" i="13" s="1"/>
  <c r="HN60" i="13"/>
  <c r="HO60" i="13" s="1"/>
  <c r="HJ59" i="13"/>
  <c r="HK59" i="13" s="1"/>
  <c r="HF58" i="13"/>
  <c r="HG58" i="13" s="1"/>
  <c r="HR57" i="13"/>
  <c r="HS57" i="13" s="1"/>
  <c r="HN56" i="13"/>
  <c r="HO56" i="13" s="1"/>
  <c r="HJ55" i="13"/>
  <c r="HK55" i="13" s="1"/>
  <c r="HF54" i="13"/>
  <c r="HG54" i="13" s="1"/>
  <c r="HR53" i="13"/>
  <c r="HS53" i="13" s="1"/>
  <c r="HN52" i="13"/>
  <c r="HO52" i="13" s="1"/>
  <c r="HJ51" i="13"/>
  <c r="HK51" i="13" s="1"/>
  <c r="HF50" i="13"/>
  <c r="HG50" i="13" s="1"/>
  <c r="HR49" i="13"/>
  <c r="HS49" i="13" s="1"/>
  <c r="HN48" i="13"/>
  <c r="HO48" i="13" s="1"/>
  <c r="HJ47" i="13"/>
  <c r="HK47" i="13" s="1"/>
  <c r="HF46" i="13"/>
  <c r="HG46" i="13" s="1"/>
  <c r="HR45" i="13"/>
  <c r="HS45" i="13" s="1"/>
  <c r="HN44" i="13"/>
  <c r="HO44" i="13" s="1"/>
  <c r="HJ43" i="13"/>
  <c r="HK43" i="13" s="1"/>
  <c r="HF91" i="13"/>
  <c r="HG91" i="13" s="1"/>
  <c r="HR89" i="13"/>
  <c r="HS89" i="13" s="1"/>
  <c r="HF86" i="13"/>
  <c r="HG86" i="13" s="1"/>
  <c r="HJ83" i="13"/>
  <c r="HK83" i="13" s="1"/>
  <c r="HN75" i="13"/>
  <c r="HO75" i="13" s="1"/>
  <c r="HN73" i="13"/>
  <c r="HO73" i="13" s="1"/>
  <c r="HR72" i="13"/>
  <c r="HS72" i="13" s="1"/>
  <c r="HJ66" i="13"/>
  <c r="HK66" i="13" s="1"/>
  <c r="HR85" i="13"/>
  <c r="HS85" i="13" s="1"/>
  <c r="HR84" i="13"/>
  <c r="HS84" i="13" s="1"/>
  <c r="HJ82" i="13"/>
  <c r="HK82" i="13" s="1"/>
  <c r="HN79" i="13"/>
  <c r="HO79" i="13" s="1"/>
  <c r="HJ75" i="13"/>
  <c r="HK75" i="13" s="1"/>
  <c r="HJ74" i="13"/>
  <c r="HK74" i="13" s="1"/>
  <c r="HN72" i="13"/>
  <c r="HO72" i="13" s="1"/>
  <c r="HR70" i="13"/>
  <c r="HS70" i="13" s="1"/>
  <c r="HR69" i="13"/>
  <c r="HS69" i="13" s="1"/>
  <c r="HN65" i="13"/>
  <c r="HO65" i="13" s="1"/>
  <c r="HJ64" i="13"/>
  <c r="HK64" i="13" s="1"/>
  <c r="HF63" i="13"/>
  <c r="HG63" i="13" s="1"/>
  <c r="HR62" i="13"/>
  <c r="HS62" i="13" s="1"/>
  <c r="HN61" i="13"/>
  <c r="HO61" i="13" s="1"/>
  <c r="HJ60" i="13"/>
  <c r="HK60" i="13" s="1"/>
  <c r="HF59" i="13"/>
  <c r="HG59" i="13" s="1"/>
  <c r="HR58" i="13"/>
  <c r="HS58" i="13" s="1"/>
  <c r="HN57" i="13"/>
  <c r="HO57" i="13" s="1"/>
  <c r="HJ56" i="13"/>
  <c r="HK56" i="13" s="1"/>
  <c r="HF55" i="13"/>
  <c r="HG55" i="13" s="1"/>
  <c r="HR54" i="13"/>
  <c r="HS54" i="13" s="1"/>
  <c r="HN53" i="13"/>
  <c r="HO53" i="13" s="1"/>
  <c r="HJ52" i="13"/>
  <c r="HK52" i="13" s="1"/>
  <c r="HF51" i="13"/>
  <c r="HG51" i="13" s="1"/>
  <c r="HR50" i="13"/>
  <c r="HS50" i="13" s="1"/>
  <c r="HN49" i="13"/>
  <c r="HO49" i="13" s="1"/>
  <c r="HJ48" i="13"/>
  <c r="HK48" i="13" s="1"/>
  <c r="HF47" i="13"/>
  <c r="HG47" i="13" s="1"/>
  <c r="HR46" i="13"/>
  <c r="HS46" i="13" s="1"/>
  <c r="HN45" i="13"/>
  <c r="HO45" i="13" s="1"/>
  <c r="HJ44" i="13"/>
  <c r="HK44" i="13" s="1"/>
  <c r="HF43" i="13"/>
  <c r="HG43" i="13" s="1"/>
  <c r="HR42" i="13"/>
  <c r="HS42" i="13" s="1"/>
  <c r="HF85" i="13"/>
  <c r="HG85" i="13" s="1"/>
  <c r="HN84" i="13"/>
  <c r="HO84" i="13" s="1"/>
  <c r="HF82" i="13"/>
  <c r="HG82" i="13" s="1"/>
  <c r="HJ79" i="13"/>
  <c r="HK79" i="13" s="1"/>
  <c r="HF75" i="13"/>
  <c r="HG75" i="13" s="1"/>
  <c r="HF74" i="13"/>
  <c r="HG74" i="13" s="1"/>
  <c r="HF73" i="13"/>
  <c r="HG73" i="13" s="1"/>
  <c r="HJ72" i="13"/>
  <c r="HK72" i="13" s="1"/>
  <c r="HN71" i="13"/>
  <c r="HO71" i="13" s="1"/>
  <c r="HN69" i="13"/>
  <c r="HO69" i="13" s="1"/>
  <c r="HR68" i="13"/>
  <c r="HS68" i="13" s="1"/>
  <c r="HF66" i="13"/>
  <c r="HG66" i="13" s="1"/>
  <c r="HN87" i="13"/>
  <c r="HO87" i="13" s="1"/>
  <c r="HR81" i="13"/>
  <c r="HS81" i="13" s="1"/>
  <c r="HR80" i="13"/>
  <c r="HS80" i="13" s="1"/>
  <c r="HJ78" i="13"/>
  <c r="HK78" i="13" s="1"/>
  <c r="HJ71" i="13"/>
  <c r="HK71" i="13" s="1"/>
  <c r="HJ70" i="13"/>
  <c r="HK70" i="13" s="1"/>
  <c r="HN68" i="13"/>
  <c r="HO68" i="13" s="1"/>
  <c r="HJ65" i="13"/>
  <c r="HK65" i="13" s="1"/>
  <c r="HF64" i="13"/>
  <c r="HG64" i="13" s="1"/>
  <c r="HR63" i="13"/>
  <c r="HS63" i="13" s="1"/>
  <c r="HN62" i="13"/>
  <c r="HO62" i="13" s="1"/>
  <c r="HJ61" i="13"/>
  <c r="HK61" i="13" s="1"/>
  <c r="HF60" i="13"/>
  <c r="HG60" i="13" s="1"/>
  <c r="HR59" i="13"/>
  <c r="HS59" i="13" s="1"/>
  <c r="HN58" i="13"/>
  <c r="HO58" i="13" s="1"/>
  <c r="HJ57" i="13"/>
  <c r="HK57" i="13" s="1"/>
  <c r="HF56" i="13"/>
  <c r="HG56" i="13" s="1"/>
  <c r="HR55" i="13"/>
  <c r="HS55" i="13" s="1"/>
  <c r="HN54" i="13"/>
  <c r="HO54" i="13" s="1"/>
  <c r="HJ53" i="13"/>
  <c r="HK53" i="13" s="1"/>
  <c r="HF52" i="13"/>
  <c r="HG52" i="13" s="1"/>
  <c r="HR51" i="13"/>
  <c r="HS51" i="13" s="1"/>
  <c r="HN50" i="13"/>
  <c r="HO50" i="13" s="1"/>
  <c r="HJ49" i="13"/>
  <c r="HK49" i="13" s="1"/>
  <c r="HF48" i="13"/>
  <c r="HG48" i="13" s="1"/>
  <c r="HR47" i="13"/>
  <c r="HS47" i="13" s="1"/>
  <c r="HN46" i="13"/>
  <c r="HO46" i="13" s="1"/>
  <c r="HJ45" i="13"/>
  <c r="HK45" i="13" s="1"/>
  <c r="HF44" i="13"/>
  <c r="HG44" i="13" s="1"/>
  <c r="HR43" i="13"/>
  <c r="HS43" i="13" s="1"/>
  <c r="HJ87" i="13"/>
  <c r="HK87" i="13" s="1"/>
  <c r="HF81" i="13"/>
  <c r="HG81" i="13" s="1"/>
  <c r="HN80" i="13"/>
  <c r="HO80" i="13" s="1"/>
  <c r="HF78" i="13"/>
  <c r="HG78" i="13" s="1"/>
  <c r="HF71" i="13"/>
  <c r="HG71" i="13" s="1"/>
  <c r="HF70" i="13"/>
  <c r="HG70" i="13" s="1"/>
  <c r="HF69" i="13"/>
  <c r="HG69" i="13" s="1"/>
  <c r="HJ68" i="13"/>
  <c r="HK68" i="13" s="1"/>
  <c r="HN67" i="13"/>
  <c r="HO67" i="13" s="1"/>
  <c r="HF49" i="13"/>
  <c r="HG49" i="13" s="1"/>
  <c r="HR44" i="13"/>
  <c r="HS44" i="13" s="1"/>
  <c r="HN43" i="13"/>
  <c r="HO43" i="13" s="1"/>
  <c r="HR48" i="13"/>
  <c r="HS48" i="13" s="1"/>
  <c r="HN47" i="13"/>
  <c r="HO47" i="13" s="1"/>
  <c r="HJ46" i="13"/>
  <c r="HK46" i="13" s="1"/>
  <c r="HJ42" i="13"/>
  <c r="HK42" i="13" s="1"/>
  <c r="HF41" i="13"/>
  <c r="HG41" i="13" s="1"/>
  <c r="HR40" i="13"/>
  <c r="HS40" i="13" s="1"/>
  <c r="HN39" i="13"/>
  <c r="HO39" i="13" s="1"/>
  <c r="HJ38" i="13"/>
  <c r="HK38" i="13" s="1"/>
  <c r="HF37" i="13"/>
  <c r="HG37" i="13" s="1"/>
  <c r="HR36" i="13"/>
  <c r="HS36" i="13" s="1"/>
  <c r="HN35" i="13"/>
  <c r="HO35" i="13" s="1"/>
  <c r="HJ34" i="13"/>
  <c r="HK34" i="13" s="1"/>
  <c r="HF33" i="13"/>
  <c r="HG33" i="13" s="1"/>
  <c r="HR32" i="13"/>
  <c r="HS32" i="13" s="1"/>
  <c r="HN31" i="13"/>
  <c r="HO31" i="13" s="1"/>
  <c r="HJ30" i="13"/>
  <c r="HK30" i="13" s="1"/>
  <c r="HF29" i="13"/>
  <c r="HG29" i="13" s="1"/>
  <c r="HR28" i="13"/>
  <c r="HS28" i="13" s="1"/>
  <c r="HF45" i="13"/>
  <c r="HG45" i="13" s="1"/>
  <c r="HJ50" i="13"/>
  <c r="HK50" i="13" s="1"/>
  <c r="HF42" i="13"/>
  <c r="HG42" i="13" s="1"/>
  <c r="HR41" i="13"/>
  <c r="HS41" i="13" s="1"/>
  <c r="HN40" i="13"/>
  <c r="HO40" i="13" s="1"/>
  <c r="HJ39" i="13"/>
  <c r="HK39" i="13" s="1"/>
  <c r="HF38" i="13"/>
  <c r="HG38" i="13" s="1"/>
  <c r="HR37" i="13"/>
  <c r="HS37" i="13" s="1"/>
  <c r="HN36" i="13"/>
  <c r="HO36" i="13" s="1"/>
  <c r="HJ35" i="13"/>
  <c r="HK35" i="13" s="1"/>
  <c r="HF34" i="13"/>
  <c r="HG34" i="13" s="1"/>
  <c r="HR33" i="13"/>
  <c r="HS33" i="13" s="1"/>
  <c r="HN32" i="13"/>
  <c r="HO32" i="13" s="1"/>
  <c r="HJ31" i="13"/>
  <c r="HK31" i="13" s="1"/>
  <c r="HF30" i="13"/>
  <c r="HG30" i="13" s="1"/>
  <c r="HR29" i="13"/>
  <c r="HS29" i="13" s="1"/>
  <c r="HN28" i="13"/>
  <c r="HO28" i="13" s="1"/>
  <c r="HJ27" i="13"/>
  <c r="HK27" i="13" s="1"/>
  <c r="HF26" i="13"/>
  <c r="HG26" i="13" s="1"/>
  <c r="HR25" i="13"/>
  <c r="HS25" i="13" s="1"/>
  <c r="HN24" i="13"/>
  <c r="HO24" i="13" s="1"/>
  <c r="HJ23" i="13"/>
  <c r="HK23" i="13" s="1"/>
  <c r="HF22" i="13"/>
  <c r="HG22" i="13" s="1"/>
  <c r="HR21" i="13"/>
  <c r="HS21" i="13" s="1"/>
  <c r="HN20" i="13"/>
  <c r="HO20" i="13" s="1"/>
  <c r="HJ19" i="13"/>
  <c r="HK19" i="13" s="1"/>
  <c r="HF18" i="13"/>
  <c r="HG18" i="13" s="1"/>
  <c r="HR17" i="13"/>
  <c r="HS17" i="13" s="1"/>
  <c r="HN16" i="13"/>
  <c r="HO16" i="13" s="1"/>
  <c r="HJ12" i="13"/>
  <c r="HK12" i="13" s="1"/>
  <c r="HN13" i="13"/>
  <c r="HO13" i="13" s="1"/>
  <c r="IA13" i="13"/>
  <c r="II13" i="13"/>
  <c r="P14" i="13"/>
  <c r="N14" i="13" s="1"/>
  <c r="Q14" i="13" s="1"/>
  <c r="HR14" i="13"/>
  <c r="HS14" i="13" s="1"/>
  <c r="IC14" i="13"/>
  <c r="HF15" i="13"/>
  <c r="HG15" i="13" s="1"/>
  <c r="IF15" i="13"/>
  <c r="HN17" i="13"/>
  <c r="HO17" i="13" s="1"/>
  <c r="II17" i="13"/>
  <c r="HJ18" i="13"/>
  <c r="HK18" i="13" s="1"/>
  <c r="HF19" i="13"/>
  <c r="HG19" i="13" s="1"/>
  <c r="HF20" i="13"/>
  <c r="HG20" i="13" s="1"/>
  <c r="HF21" i="13"/>
  <c r="HG21" i="13" s="1"/>
  <c r="IE21" i="13"/>
  <c r="HJ26" i="13"/>
  <c r="HK26" i="13" s="1"/>
  <c r="HJ33" i="13"/>
  <c r="HK33" i="13" s="1"/>
  <c r="HN34" i="13"/>
  <c r="HO34" i="13" s="1"/>
  <c r="HF35" i="13"/>
  <c r="HG35" i="13" s="1"/>
  <c r="HN42" i="13"/>
  <c r="HO42" i="13" s="1"/>
  <c r="JG196" i="13"/>
  <c r="JG199" i="13"/>
  <c r="JG198" i="13"/>
  <c r="JG195" i="13"/>
  <c r="JG190" i="13"/>
  <c r="JG187" i="13"/>
  <c r="JG183" i="13"/>
  <c r="JG186" i="13"/>
  <c r="JG184" i="13"/>
  <c r="JG194" i="13"/>
  <c r="JG188" i="13"/>
  <c r="JG185" i="13"/>
  <c r="JG197" i="13"/>
  <c r="JG176" i="13"/>
  <c r="JG172" i="13"/>
  <c r="JG177" i="13"/>
  <c r="JG193" i="13"/>
  <c r="JG182" i="13"/>
  <c r="JG181" i="13"/>
  <c r="JG180" i="13"/>
  <c r="JG175" i="13"/>
  <c r="JG167" i="13"/>
  <c r="JG163" i="13"/>
  <c r="JG178" i="13"/>
  <c r="JG173" i="13"/>
  <c r="JG169" i="13"/>
  <c r="JG168" i="13"/>
  <c r="JG164" i="13"/>
  <c r="JG191" i="13"/>
  <c r="JG192" i="13"/>
  <c r="JG160" i="13"/>
  <c r="JG156" i="13"/>
  <c r="JG152" i="13"/>
  <c r="JG189" i="13"/>
  <c r="JG165" i="13"/>
  <c r="JG157" i="13"/>
  <c r="JG162" i="13"/>
  <c r="JG161" i="13"/>
  <c r="JG158" i="13"/>
  <c r="JG154" i="13"/>
  <c r="JG150" i="13"/>
  <c r="JG179" i="13"/>
  <c r="JG171" i="13"/>
  <c r="JG166" i="13"/>
  <c r="JG153" i="13"/>
  <c r="JG149" i="13"/>
  <c r="JG145" i="13"/>
  <c r="JG170" i="13"/>
  <c r="JG137" i="13"/>
  <c r="JG133" i="13"/>
  <c r="JG129" i="13"/>
  <c r="JG125" i="13"/>
  <c r="JG121" i="13"/>
  <c r="JG151" i="13"/>
  <c r="JG140" i="13"/>
  <c r="JG134" i="13"/>
  <c r="JG130" i="13"/>
  <c r="JG126" i="13"/>
  <c r="JG122" i="13"/>
  <c r="JG118" i="13"/>
  <c r="JG144" i="13"/>
  <c r="JG143" i="13"/>
  <c r="JG174" i="13"/>
  <c r="JG159" i="13"/>
  <c r="JG139" i="13"/>
  <c r="JG135" i="13"/>
  <c r="JG131" i="13"/>
  <c r="JG127" i="13"/>
  <c r="JG123" i="13"/>
  <c r="JG155" i="13"/>
  <c r="JG148" i="13"/>
  <c r="JG147" i="13"/>
  <c r="JG146" i="13"/>
  <c r="JG132" i="13"/>
  <c r="JG119" i="13"/>
  <c r="JG117" i="13"/>
  <c r="JG136" i="13"/>
  <c r="JG114" i="13"/>
  <c r="JG111" i="13"/>
  <c r="JG110" i="13"/>
  <c r="JG109" i="13"/>
  <c r="JG105" i="13"/>
  <c r="JG101" i="13"/>
  <c r="JG97" i="13"/>
  <c r="JG93" i="13"/>
  <c r="JG116" i="13"/>
  <c r="JG113" i="13"/>
  <c r="JG106" i="13"/>
  <c r="JG102" i="13"/>
  <c r="JG98" i="13"/>
  <c r="JG94" i="13"/>
  <c r="JG90" i="13"/>
  <c r="JG142" i="13"/>
  <c r="JG124" i="13"/>
  <c r="JG128" i="13"/>
  <c r="JG120" i="13"/>
  <c r="JG112" i="13"/>
  <c r="JG107" i="13"/>
  <c r="JG103" i="13"/>
  <c r="JG99" i="13"/>
  <c r="JG95" i="13"/>
  <c r="JG91" i="13"/>
  <c r="JG141" i="13"/>
  <c r="JG138" i="13"/>
  <c r="JG115" i="13"/>
  <c r="JG100" i="13"/>
  <c r="JG89" i="13"/>
  <c r="JG84" i="13"/>
  <c r="JG80" i="13"/>
  <c r="JG76" i="13"/>
  <c r="JG108" i="13"/>
  <c r="JG85" i="13"/>
  <c r="JG81" i="13"/>
  <c r="JG77" i="13"/>
  <c r="JG73" i="13"/>
  <c r="JG69" i="13"/>
  <c r="JG86" i="13"/>
  <c r="JG82" i="13"/>
  <c r="JG78" i="13"/>
  <c r="JG74" i="13"/>
  <c r="JG70" i="13"/>
  <c r="JG66" i="13"/>
  <c r="JG104" i="13"/>
  <c r="JG96" i="13"/>
  <c r="JG92" i="13"/>
  <c r="JG87" i="13"/>
  <c r="JG83" i="13"/>
  <c r="JG79" i="13"/>
  <c r="JG75" i="13"/>
  <c r="JG71" i="13"/>
  <c r="JG67" i="13"/>
  <c r="JG88" i="13"/>
  <c r="JG72" i="13"/>
  <c r="JG65" i="13"/>
  <c r="JG68" i="13"/>
  <c r="JG63" i="13"/>
  <c r="JG59" i="13"/>
  <c r="JG55" i="13"/>
  <c r="JG51" i="13"/>
  <c r="JG64" i="13"/>
  <c r="JG60" i="13"/>
  <c r="JG56" i="13"/>
  <c r="JG52" i="13"/>
  <c r="JG48" i="13"/>
  <c r="JG44" i="13"/>
  <c r="JG53" i="13"/>
  <c r="JG38" i="13"/>
  <c r="JG34" i="13"/>
  <c r="JG30" i="13"/>
  <c r="JG26" i="13"/>
  <c r="JG57" i="13"/>
  <c r="JG39" i="13"/>
  <c r="JG35" i="13"/>
  <c r="JG31" i="13"/>
  <c r="JG27" i="13"/>
  <c r="JG23" i="13"/>
  <c r="JG19" i="13"/>
  <c r="JG15" i="13"/>
  <c r="JG61" i="13"/>
  <c r="JG54" i="13"/>
  <c r="JG47" i="13"/>
  <c r="JG58" i="13"/>
  <c r="JG40" i="13"/>
  <c r="JG36" i="13"/>
  <c r="JG32" i="13"/>
  <c r="JG28" i="13"/>
  <c r="JG24" i="13"/>
  <c r="JG20" i="13"/>
  <c r="JG16" i="13"/>
  <c r="JG62" i="13"/>
  <c r="JG50" i="13"/>
  <c r="JG49" i="13"/>
  <c r="JG41" i="13"/>
  <c r="JG37" i="13"/>
  <c r="JG33" i="13"/>
  <c r="JG29" i="13"/>
  <c r="JG25" i="13"/>
  <c r="JG21" i="13"/>
  <c r="JG17" i="13"/>
  <c r="IB13" i="13"/>
  <c r="IY14" i="13"/>
  <c r="JG14" i="13"/>
  <c r="HR16" i="13"/>
  <c r="HS16" i="13" s="1"/>
  <c r="HN18" i="13"/>
  <c r="HO18" i="13" s="1"/>
  <c r="HJ20" i="13"/>
  <c r="HK20" i="13" s="1"/>
  <c r="HJ21" i="13"/>
  <c r="HK21" i="13" s="1"/>
  <c r="IY22" i="13"/>
  <c r="IJ25" i="13"/>
  <c r="IH25" i="13"/>
  <c r="HZ25" i="13"/>
  <c r="IN25" i="13"/>
  <c r="IF25" i="13"/>
  <c r="IL25" i="13"/>
  <c r="ID25" i="13"/>
  <c r="IK25" i="13"/>
  <c r="IC25" i="13"/>
  <c r="P25" i="13"/>
  <c r="N25" i="13" s="1"/>
  <c r="Q25" i="13" s="1"/>
  <c r="IB25" i="13"/>
  <c r="HN26" i="13"/>
  <c r="HO26" i="13" s="1"/>
  <c r="HN33" i="13"/>
  <c r="HO33" i="13" s="1"/>
  <c r="HR34" i="13"/>
  <c r="HS34" i="13" s="1"/>
  <c r="HR35" i="13"/>
  <c r="HS35" i="13" s="1"/>
  <c r="IA16" i="13"/>
  <c r="II16" i="13"/>
  <c r="IE18" i="13"/>
  <c r="IM18" i="13"/>
  <c r="IG19" i="13"/>
  <c r="IA20" i="13"/>
  <c r="II20" i="13"/>
  <c r="IE22" i="13"/>
  <c r="IM22" i="13"/>
  <c r="IG23" i="13"/>
  <c r="IA24" i="13"/>
  <c r="II24" i="13"/>
  <c r="IE26" i="13"/>
  <c r="IM26" i="13"/>
  <c r="IG27" i="13"/>
  <c r="IA28" i="13"/>
  <c r="II28" i="13"/>
  <c r="P29" i="13"/>
  <c r="N29" i="13" s="1"/>
  <c r="Q29" i="13" s="1"/>
  <c r="IC29" i="13"/>
  <c r="IK29" i="13"/>
  <c r="IE30" i="13"/>
  <c r="IM30" i="13"/>
  <c r="IG31" i="13"/>
  <c r="IA32" i="13"/>
  <c r="II32" i="13"/>
  <c r="P33" i="13"/>
  <c r="N33" i="13" s="1"/>
  <c r="Q33" i="13" s="1"/>
  <c r="IC33" i="13"/>
  <c r="IK33" i="13"/>
  <c r="IE34" i="13"/>
  <c r="IM34" i="13"/>
  <c r="IG35" i="13"/>
  <c r="IA36" i="13"/>
  <c r="II36" i="13"/>
  <c r="P37" i="13"/>
  <c r="N37" i="13" s="1"/>
  <c r="Q37" i="13" s="1"/>
  <c r="IC37" i="13"/>
  <c r="IK37" i="13"/>
  <c r="IG39" i="13"/>
  <c r="P41" i="13"/>
  <c r="N41" i="13" s="1"/>
  <c r="Q41" i="13" s="1"/>
  <c r="IC41" i="13"/>
  <c r="IK41" i="13"/>
  <c r="II44" i="13"/>
  <c r="IA44" i="13"/>
  <c r="IG44" i="13"/>
  <c r="IM44" i="13"/>
  <c r="IE44" i="13"/>
  <c r="IL44" i="13"/>
  <c r="ID44" i="13"/>
  <c r="IB44" i="13"/>
  <c r="ID45" i="13"/>
  <c r="ID46" i="13"/>
  <c r="IF48" i="13"/>
  <c r="IK52" i="13"/>
  <c r="IC52" i="13"/>
  <c r="P52" i="13"/>
  <c r="N52" i="13" s="1"/>
  <c r="Q52" i="13" s="1"/>
  <c r="II52" i="13"/>
  <c r="IA52" i="13"/>
  <c r="IG52" i="13"/>
  <c r="IN52" i="13"/>
  <c r="IF52" i="13"/>
  <c r="IM52" i="13"/>
  <c r="IE52" i="13"/>
  <c r="IL52" i="13"/>
  <c r="ID52" i="13"/>
  <c r="IB53" i="13"/>
  <c r="IJ57" i="13"/>
  <c r="IB16" i="13"/>
  <c r="IJ16" i="13"/>
  <c r="IF18" i="13"/>
  <c r="IN18" i="13"/>
  <c r="HZ19" i="13"/>
  <c r="IH19" i="13"/>
  <c r="IB20" i="13"/>
  <c r="IJ20" i="13"/>
  <c r="IF22" i="13"/>
  <c r="IN22" i="13"/>
  <c r="HZ23" i="13"/>
  <c r="IH23" i="13"/>
  <c r="IB24" i="13"/>
  <c r="IJ24" i="13"/>
  <c r="IF26" i="13"/>
  <c r="IN26" i="13"/>
  <c r="HZ27" i="13"/>
  <c r="IH27" i="13"/>
  <c r="IB28" i="13"/>
  <c r="IJ28" i="13"/>
  <c r="ID29" i="13"/>
  <c r="IL29" i="13"/>
  <c r="IF30" i="13"/>
  <c r="IN30" i="13"/>
  <c r="HZ31" i="13"/>
  <c r="IH31" i="13"/>
  <c r="IB32" i="13"/>
  <c r="IJ32" i="13"/>
  <c r="ID33" i="13"/>
  <c r="IL33" i="13"/>
  <c r="IF34" i="13"/>
  <c r="IN34" i="13"/>
  <c r="HZ35" i="13"/>
  <c r="IH35" i="13"/>
  <c r="IB36" i="13"/>
  <c r="IJ36" i="13"/>
  <c r="ID37" i="13"/>
  <c r="IL37" i="13"/>
  <c r="IF38" i="13"/>
  <c r="IN38" i="13"/>
  <c r="HZ39" i="13"/>
  <c r="IH39" i="13"/>
  <c r="IB40" i="13"/>
  <c r="IJ40" i="13"/>
  <c r="ID41" i="13"/>
  <c r="IL41" i="13"/>
  <c r="P44" i="13"/>
  <c r="N44" i="13" s="1"/>
  <c r="Q44" i="13" s="1"/>
  <c r="IC44" i="13"/>
  <c r="IE45" i="13"/>
  <c r="IF46" i="13"/>
  <c r="IH48" i="13"/>
  <c r="ID53" i="13"/>
  <c r="HZ56" i="13"/>
  <c r="IM61" i="13"/>
  <c r="IE61" i="13"/>
  <c r="IK61" i="13"/>
  <c r="IC61" i="13"/>
  <c r="P61" i="13"/>
  <c r="N61" i="13" s="1"/>
  <c r="Q61" i="13" s="1"/>
  <c r="II61" i="13"/>
  <c r="IA61" i="13"/>
  <c r="IH61" i="13"/>
  <c r="HZ61" i="13"/>
  <c r="IG61" i="13"/>
  <c r="IN61" i="13"/>
  <c r="IF61" i="13"/>
  <c r="IE41" i="13"/>
  <c r="IM41" i="13"/>
  <c r="IH45" i="13"/>
  <c r="IG46" i="13"/>
  <c r="IJ48" i="13"/>
  <c r="IJ53" i="13"/>
  <c r="IB56" i="13"/>
  <c r="IM57" i="13"/>
  <c r="IE57" i="13"/>
  <c r="IK57" i="13"/>
  <c r="IC57" i="13"/>
  <c r="P57" i="13"/>
  <c r="N57" i="13" s="1"/>
  <c r="Q57" i="13" s="1"/>
  <c r="II57" i="13"/>
  <c r="IA57" i="13"/>
  <c r="IH57" i="13"/>
  <c r="HZ57" i="13"/>
  <c r="IG57" i="13"/>
  <c r="IN57" i="13"/>
  <c r="IF57" i="13"/>
  <c r="ID16" i="13"/>
  <c r="IL16" i="13"/>
  <c r="HZ18" i="13"/>
  <c r="IH18" i="13"/>
  <c r="IB19" i="13"/>
  <c r="IJ19" i="13"/>
  <c r="ID20" i="13"/>
  <c r="IL20" i="13"/>
  <c r="HZ22" i="13"/>
  <c r="IH22" i="13"/>
  <c r="IB23" i="13"/>
  <c r="IJ23" i="13"/>
  <c r="ID24" i="13"/>
  <c r="IL24" i="13"/>
  <c r="HZ26" i="13"/>
  <c r="IH26" i="13"/>
  <c r="IB27" i="13"/>
  <c r="IJ27" i="13"/>
  <c r="ID28" i="13"/>
  <c r="IL28" i="13"/>
  <c r="IF29" i="13"/>
  <c r="IN29" i="13"/>
  <c r="HZ30" i="13"/>
  <c r="IH30" i="13"/>
  <c r="IB31" i="13"/>
  <c r="IJ31" i="13"/>
  <c r="ID32" i="13"/>
  <c r="IL32" i="13"/>
  <c r="IF33" i="13"/>
  <c r="IN33" i="13"/>
  <c r="HZ34" i="13"/>
  <c r="IH34" i="13"/>
  <c r="IB35" i="13"/>
  <c r="IJ35" i="13"/>
  <c r="IF37" i="13"/>
  <c r="IN37" i="13"/>
  <c r="IB39" i="13"/>
  <c r="IJ39" i="13"/>
  <c r="IF41" i="13"/>
  <c r="IN41" i="13"/>
  <c r="IH44" i="13"/>
  <c r="IJ45" i="13"/>
  <c r="IJ46" i="13"/>
  <c r="IK48" i="13"/>
  <c r="HZ52" i="13"/>
  <c r="IM53" i="13"/>
  <c r="IE53" i="13"/>
  <c r="IK53" i="13"/>
  <c r="IC53" i="13"/>
  <c r="P53" i="13"/>
  <c r="N53" i="13" s="1"/>
  <c r="Q53" i="13" s="1"/>
  <c r="II53" i="13"/>
  <c r="IA53" i="13"/>
  <c r="IH53" i="13"/>
  <c r="HZ53" i="13"/>
  <c r="IG53" i="13"/>
  <c r="IN53" i="13"/>
  <c r="IF53" i="13"/>
  <c r="IK64" i="13"/>
  <c r="IC64" i="13"/>
  <c r="P64" i="13"/>
  <c r="N64" i="13" s="1"/>
  <c r="Q64" i="13" s="1"/>
  <c r="II64" i="13"/>
  <c r="IA64" i="13"/>
  <c r="IH64" i="13"/>
  <c r="HZ64" i="13"/>
  <c r="IG64" i="13"/>
  <c r="IN64" i="13"/>
  <c r="IF64" i="13"/>
  <c r="IM64" i="13"/>
  <c r="IE64" i="13"/>
  <c r="IL64" i="13"/>
  <c r="ID64" i="13"/>
  <c r="IF16" i="13"/>
  <c r="IB18" i="13"/>
  <c r="ID19" i="13"/>
  <c r="IF20" i="13"/>
  <c r="IB22" i="13"/>
  <c r="ID23" i="13"/>
  <c r="IF24" i="13"/>
  <c r="IB26" i="13"/>
  <c r="ID27" i="13"/>
  <c r="IF28" i="13"/>
  <c r="HZ29" i="13"/>
  <c r="IH29" i="13"/>
  <c r="IB30" i="13"/>
  <c r="ID31" i="13"/>
  <c r="IF32" i="13"/>
  <c r="HZ33" i="13"/>
  <c r="IH33" i="13"/>
  <c r="IB34" i="13"/>
  <c r="ID35" i="13"/>
  <c r="IF36" i="13"/>
  <c r="HZ37" i="13"/>
  <c r="IH37" i="13"/>
  <c r="IB38" i="13"/>
  <c r="ID39" i="13"/>
  <c r="IF40" i="13"/>
  <c r="HZ41" i="13"/>
  <c r="IH41" i="13"/>
  <c r="IM42" i="13"/>
  <c r="IE42" i="13"/>
  <c r="IK42" i="13"/>
  <c r="IC42" i="13"/>
  <c r="II42" i="13"/>
  <c r="IA42" i="13"/>
  <c r="IH42" i="13"/>
  <c r="HZ42" i="13"/>
  <c r="IJ42" i="13"/>
  <c r="IK44" i="13"/>
  <c r="IK49" i="13"/>
  <c r="IC49" i="13"/>
  <c r="P49" i="13"/>
  <c r="N49" i="13" s="1"/>
  <c r="Q49" i="13" s="1"/>
  <c r="II49" i="13"/>
  <c r="IA49" i="13"/>
  <c r="IG49" i="13"/>
  <c r="IN49" i="13"/>
  <c r="IF49" i="13"/>
  <c r="IB49" i="13"/>
  <c r="IM50" i="13"/>
  <c r="IE50" i="13"/>
  <c r="IK50" i="13"/>
  <c r="IC50" i="13"/>
  <c r="P50" i="13"/>
  <c r="N50" i="13" s="1"/>
  <c r="Q50" i="13" s="1"/>
  <c r="II50" i="13"/>
  <c r="IA50" i="13"/>
  <c r="IH50" i="13"/>
  <c r="HZ50" i="13"/>
  <c r="IB50" i="13"/>
  <c r="IH52" i="13"/>
  <c r="IK60" i="13"/>
  <c r="IC60" i="13"/>
  <c r="P60" i="13"/>
  <c r="N60" i="13" s="1"/>
  <c r="Q60" i="13" s="1"/>
  <c r="II60" i="13"/>
  <c r="IA60" i="13"/>
  <c r="IG60" i="13"/>
  <c r="IN60" i="13"/>
  <c r="IF60" i="13"/>
  <c r="IM60" i="13"/>
  <c r="IE60" i="13"/>
  <c r="IL60" i="13"/>
  <c r="ID60" i="13"/>
  <c r="IB61" i="13"/>
  <c r="II48" i="13"/>
  <c r="IA48" i="13"/>
  <c r="IG48" i="13"/>
  <c r="IM48" i="13"/>
  <c r="IE48" i="13"/>
  <c r="IL48" i="13"/>
  <c r="ID48" i="13"/>
  <c r="IB48" i="13"/>
  <c r="IK56" i="13"/>
  <c r="IC56" i="13"/>
  <c r="P56" i="13"/>
  <c r="N56" i="13" s="1"/>
  <c r="Q56" i="13" s="1"/>
  <c r="II56" i="13"/>
  <c r="IA56" i="13"/>
  <c r="IG56" i="13"/>
  <c r="IN56" i="13"/>
  <c r="IF56" i="13"/>
  <c r="IM56" i="13"/>
  <c r="IE56" i="13"/>
  <c r="IL56" i="13"/>
  <c r="ID56" i="13"/>
  <c r="IB64" i="13"/>
  <c r="IB29" i="13"/>
  <c r="IB33" i="13"/>
  <c r="IB37" i="13"/>
  <c r="IB41" i="13"/>
  <c r="IK45" i="13"/>
  <c r="IC45" i="13"/>
  <c r="P45" i="13"/>
  <c r="N45" i="13" s="1"/>
  <c r="Q45" i="13" s="1"/>
  <c r="II45" i="13"/>
  <c r="IA45" i="13"/>
  <c r="IG45" i="13"/>
  <c r="IN45" i="13"/>
  <c r="IF45" i="13"/>
  <c r="IB45" i="13"/>
  <c r="IM46" i="13"/>
  <c r="IE46" i="13"/>
  <c r="IK46" i="13"/>
  <c r="IC46" i="13"/>
  <c r="P46" i="13"/>
  <c r="N46" i="13" s="1"/>
  <c r="Q46" i="13" s="1"/>
  <c r="II46" i="13"/>
  <c r="IA46" i="13"/>
  <c r="IH46" i="13"/>
  <c r="HZ46" i="13"/>
  <c r="IB46" i="13"/>
  <c r="P48" i="13"/>
  <c r="N48" i="13" s="1"/>
  <c r="Q48" i="13" s="1"/>
  <c r="IC48" i="13"/>
  <c r="ID57" i="13"/>
  <c r="IJ64" i="13"/>
  <c r="IB43" i="13"/>
  <c r="IJ43" i="13"/>
  <c r="IB47" i="13"/>
  <c r="IJ47" i="13"/>
  <c r="IB51" i="13"/>
  <c r="IJ51" i="13"/>
  <c r="HZ54" i="13"/>
  <c r="IH54" i="13"/>
  <c r="IB55" i="13"/>
  <c r="IJ55" i="13"/>
  <c r="HZ58" i="13"/>
  <c r="IH58" i="13"/>
  <c r="IB59" i="13"/>
  <c r="IJ59" i="13"/>
  <c r="HZ62" i="13"/>
  <c r="IH62" i="13"/>
  <c r="IB63" i="13"/>
  <c r="IJ63" i="13"/>
  <c r="IF65" i="13"/>
  <c r="IN65" i="13"/>
  <c r="P66" i="13"/>
  <c r="N66" i="13" s="1"/>
  <c r="Q66" i="13" s="1"/>
  <c r="IH66" i="13"/>
  <c r="IE71" i="13"/>
  <c r="P43" i="13"/>
  <c r="N43" i="13" s="1"/>
  <c r="Q43" i="13" s="1"/>
  <c r="IC43" i="13"/>
  <c r="IK43" i="13"/>
  <c r="P47" i="13"/>
  <c r="N47" i="13" s="1"/>
  <c r="Q47" i="13" s="1"/>
  <c r="IC47" i="13"/>
  <c r="IK47" i="13"/>
  <c r="P51" i="13"/>
  <c r="N51" i="13" s="1"/>
  <c r="Q51" i="13" s="1"/>
  <c r="IC51" i="13"/>
  <c r="IK51" i="13"/>
  <c r="IA54" i="13"/>
  <c r="II54" i="13"/>
  <c r="P55" i="13"/>
  <c r="N55" i="13" s="1"/>
  <c r="Q55" i="13" s="1"/>
  <c r="IC55" i="13"/>
  <c r="IK55" i="13"/>
  <c r="IA58" i="13"/>
  <c r="II58" i="13"/>
  <c r="P59" i="13"/>
  <c r="N59" i="13" s="1"/>
  <c r="Q59" i="13" s="1"/>
  <c r="IC59" i="13"/>
  <c r="IK59" i="13"/>
  <c r="IA62" i="13"/>
  <c r="II62" i="13"/>
  <c r="P63" i="13"/>
  <c r="N63" i="13" s="1"/>
  <c r="Q63" i="13" s="1"/>
  <c r="IC63" i="13"/>
  <c r="IK63" i="13"/>
  <c r="IG65" i="13"/>
  <c r="IK66" i="13"/>
  <c r="IG71" i="13"/>
  <c r="IJ75" i="13"/>
  <c r="IH75" i="13"/>
  <c r="HZ75" i="13"/>
  <c r="IN75" i="13"/>
  <c r="IF75" i="13"/>
  <c r="IL75" i="13"/>
  <c r="ID75" i="13"/>
  <c r="IK75" i="13"/>
  <c r="IC75" i="13"/>
  <c r="P75" i="13"/>
  <c r="N75" i="13" s="1"/>
  <c r="Q75" i="13" s="1"/>
  <c r="IB75" i="13"/>
  <c r="IB54" i="13"/>
  <c r="IJ54" i="13"/>
  <c r="IB58" i="13"/>
  <c r="IJ58" i="13"/>
  <c r="IB62" i="13"/>
  <c r="IJ62" i="13"/>
  <c r="HZ65" i="13"/>
  <c r="IH65" i="13"/>
  <c r="IM66" i="13"/>
  <c r="II71" i="13"/>
  <c r="IE43" i="13"/>
  <c r="IM43" i="13"/>
  <c r="IE47" i="13"/>
  <c r="IM47" i="13"/>
  <c r="IE51" i="13"/>
  <c r="IM51" i="13"/>
  <c r="P54" i="13"/>
  <c r="N54" i="13" s="1"/>
  <c r="Q54" i="13" s="1"/>
  <c r="IC54" i="13"/>
  <c r="IK54" i="13"/>
  <c r="IE55" i="13"/>
  <c r="IM55" i="13"/>
  <c r="P58" i="13"/>
  <c r="N58" i="13" s="1"/>
  <c r="Q58" i="13" s="1"/>
  <c r="IC58" i="13"/>
  <c r="IK58" i="13"/>
  <c r="IE59" i="13"/>
  <c r="IM59" i="13"/>
  <c r="P62" i="13"/>
  <c r="N62" i="13" s="1"/>
  <c r="Q62" i="13" s="1"/>
  <c r="IC62" i="13"/>
  <c r="IK62" i="13"/>
  <c r="IE63" i="13"/>
  <c r="IM63" i="13"/>
  <c r="IA65" i="13"/>
  <c r="II65" i="13"/>
  <c r="HZ66" i="13"/>
  <c r="IB65" i="13"/>
  <c r="IJ65" i="13"/>
  <c r="IE54" i="13"/>
  <c r="IM54" i="13"/>
  <c r="IE58" i="13"/>
  <c r="IE62" i="13"/>
  <c r="P65" i="13"/>
  <c r="N65" i="13" s="1"/>
  <c r="Q65" i="13" s="1"/>
  <c r="IC65" i="13"/>
  <c r="IK65" i="13"/>
  <c r="IH67" i="13"/>
  <c r="HZ67" i="13"/>
  <c r="IN67" i="13"/>
  <c r="IF67" i="13"/>
  <c r="IL67" i="13"/>
  <c r="ID67" i="13"/>
  <c r="IK67" i="13"/>
  <c r="IC67" i="13"/>
  <c r="P67" i="13"/>
  <c r="N67" i="13" s="1"/>
  <c r="Q67" i="13" s="1"/>
  <c r="IB67" i="13"/>
  <c r="IM75" i="13"/>
  <c r="IE65" i="13"/>
  <c r="IN66" i="13"/>
  <c r="IF66" i="13"/>
  <c r="IL66" i="13"/>
  <c r="ID66" i="13"/>
  <c r="IJ66" i="13"/>
  <c r="II66" i="13"/>
  <c r="IA66" i="13"/>
  <c r="IG66" i="13"/>
  <c r="IH71" i="13"/>
  <c r="HZ71" i="13"/>
  <c r="IN71" i="13"/>
  <c r="IF71" i="13"/>
  <c r="IL71" i="13"/>
  <c r="ID71" i="13"/>
  <c r="IK71" i="13"/>
  <c r="IC71" i="13"/>
  <c r="P71" i="13"/>
  <c r="N71" i="13" s="1"/>
  <c r="Q71" i="13" s="1"/>
  <c r="IB71" i="13"/>
  <c r="IE68" i="13"/>
  <c r="IM68" i="13"/>
  <c r="IG69" i="13"/>
  <c r="IA70" i="13"/>
  <c r="II70" i="13"/>
  <c r="IE72" i="13"/>
  <c r="IM72" i="13"/>
  <c r="IG73" i="13"/>
  <c r="IA74" i="13"/>
  <c r="II74" i="13"/>
  <c r="IE76" i="13"/>
  <c r="IM76" i="13"/>
  <c r="IG77" i="13"/>
  <c r="IA78" i="13"/>
  <c r="II78" i="13"/>
  <c r="P79" i="13"/>
  <c r="N79" i="13" s="1"/>
  <c r="Q79" i="13" s="1"/>
  <c r="IC79" i="13"/>
  <c r="IK79" i="13"/>
  <c r="IE80" i="13"/>
  <c r="IM80" i="13"/>
  <c r="IG81" i="13"/>
  <c r="IA82" i="13"/>
  <c r="II82" i="13"/>
  <c r="P83" i="13"/>
  <c r="N83" i="13" s="1"/>
  <c r="Q83" i="13" s="1"/>
  <c r="IC83" i="13"/>
  <c r="IK83" i="13"/>
  <c r="IE84" i="13"/>
  <c r="IM84" i="13"/>
  <c r="IG85" i="13"/>
  <c r="IA86" i="13"/>
  <c r="II86" i="13"/>
  <c r="P87" i="13"/>
  <c r="N87" i="13" s="1"/>
  <c r="Q87" i="13" s="1"/>
  <c r="IC87" i="13"/>
  <c r="IK87" i="13"/>
  <c r="IE99" i="13"/>
  <c r="IJ103" i="13"/>
  <c r="IF68" i="13"/>
  <c r="IN68" i="13"/>
  <c r="HZ69" i="13"/>
  <c r="IH69" i="13"/>
  <c r="IB70" i="13"/>
  <c r="IJ70" i="13"/>
  <c r="IF72" i="13"/>
  <c r="IN72" i="13"/>
  <c r="HZ73" i="13"/>
  <c r="IH73" i="13"/>
  <c r="IB74" i="13"/>
  <c r="IJ74" i="13"/>
  <c r="IF76" i="13"/>
  <c r="IN76" i="13"/>
  <c r="HZ77" i="13"/>
  <c r="IH77" i="13"/>
  <c r="IB78" i="13"/>
  <c r="IJ78" i="13"/>
  <c r="ID79" i="13"/>
  <c r="IL79" i="13"/>
  <c r="IF80" i="13"/>
  <c r="IN80" i="13"/>
  <c r="HZ81" i="13"/>
  <c r="IH81" i="13"/>
  <c r="IB82" i="13"/>
  <c r="IJ82" i="13"/>
  <c r="ID83" i="13"/>
  <c r="IL83" i="13"/>
  <c r="IF84" i="13"/>
  <c r="IN84" i="13"/>
  <c r="HZ85" i="13"/>
  <c r="IH85" i="13"/>
  <c r="IB86" i="13"/>
  <c r="IJ86" i="13"/>
  <c r="ID87" i="13"/>
  <c r="IL87" i="13"/>
  <c r="IH95" i="13"/>
  <c r="HZ95" i="13"/>
  <c r="IN95" i="13"/>
  <c r="IF95" i="13"/>
  <c r="IL95" i="13"/>
  <c r="ID95" i="13"/>
  <c r="IK95" i="13"/>
  <c r="IC95" i="13"/>
  <c r="P95" i="13"/>
  <c r="N95" i="13" s="1"/>
  <c r="Q95" i="13" s="1"/>
  <c r="IB95" i="13"/>
  <c r="IG99" i="13"/>
  <c r="IE79" i="13"/>
  <c r="IM79" i="13"/>
  <c r="IE83" i="13"/>
  <c r="IM83" i="13"/>
  <c r="IE87" i="13"/>
  <c r="IM87" i="13"/>
  <c r="II103" i="13"/>
  <c r="IA103" i="13"/>
  <c r="IH103" i="13"/>
  <c r="HZ103" i="13"/>
  <c r="IG103" i="13"/>
  <c r="IN103" i="13"/>
  <c r="IF103" i="13"/>
  <c r="IL103" i="13"/>
  <c r="ID103" i="13"/>
  <c r="IK103" i="13"/>
  <c r="IC103" i="13"/>
  <c r="P103" i="13"/>
  <c r="N103" i="13" s="1"/>
  <c r="Q103" i="13" s="1"/>
  <c r="HZ68" i="13"/>
  <c r="IH68" i="13"/>
  <c r="IB69" i="13"/>
  <c r="IJ69" i="13"/>
  <c r="ID70" i="13"/>
  <c r="IL70" i="13"/>
  <c r="HZ72" i="13"/>
  <c r="IH72" i="13"/>
  <c r="IB73" i="13"/>
  <c r="IJ73" i="13"/>
  <c r="ID74" i="13"/>
  <c r="IL74" i="13"/>
  <c r="HZ76" i="13"/>
  <c r="IH76" i="13"/>
  <c r="IB77" i="13"/>
  <c r="IJ77" i="13"/>
  <c r="ID78" i="13"/>
  <c r="IL78" i="13"/>
  <c r="IF79" i="13"/>
  <c r="IN79" i="13"/>
  <c r="HZ80" i="13"/>
  <c r="IH80" i="13"/>
  <c r="IB81" i="13"/>
  <c r="IJ81" i="13"/>
  <c r="ID82" i="13"/>
  <c r="IL82" i="13"/>
  <c r="IF83" i="13"/>
  <c r="IN83" i="13"/>
  <c r="HZ84" i="13"/>
  <c r="IH84" i="13"/>
  <c r="IB85" i="13"/>
  <c r="IJ85" i="13"/>
  <c r="IF87" i="13"/>
  <c r="IN87" i="13"/>
  <c r="IH91" i="13"/>
  <c r="HZ91" i="13"/>
  <c r="IN91" i="13"/>
  <c r="IF91" i="13"/>
  <c r="IL91" i="13"/>
  <c r="ID91" i="13"/>
  <c r="IK91" i="13"/>
  <c r="IC91" i="13"/>
  <c r="P91" i="13"/>
  <c r="N91" i="13" s="1"/>
  <c r="Q91" i="13" s="1"/>
  <c r="IB91" i="13"/>
  <c r="IB107" i="13"/>
  <c r="IB68" i="13"/>
  <c r="ID69" i="13"/>
  <c r="IF70" i="13"/>
  <c r="IB72" i="13"/>
  <c r="ID73" i="13"/>
  <c r="IF74" i="13"/>
  <c r="IB76" i="13"/>
  <c r="ID77" i="13"/>
  <c r="IF78" i="13"/>
  <c r="HZ79" i="13"/>
  <c r="IH79" i="13"/>
  <c r="IB80" i="13"/>
  <c r="ID81" i="13"/>
  <c r="IF82" i="13"/>
  <c r="HZ83" i="13"/>
  <c r="IH83" i="13"/>
  <c r="IB84" i="13"/>
  <c r="ID85" i="13"/>
  <c r="IF86" i="13"/>
  <c r="HZ87" i="13"/>
  <c r="IH87" i="13"/>
  <c r="IB88" i="13"/>
  <c r="IJ88" i="13"/>
  <c r="IG91" i="13"/>
  <c r="IJ95" i="13"/>
  <c r="IB79" i="13"/>
  <c r="IB83" i="13"/>
  <c r="IB87" i="13"/>
  <c r="IH99" i="13"/>
  <c r="HZ99" i="13"/>
  <c r="IN99" i="13"/>
  <c r="IF99" i="13"/>
  <c r="IL99" i="13"/>
  <c r="ID99" i="13"/>
  <c r="IK99" i="13"/>
  <c r="IC99" i="13"/>
  <c r="P99" i="13"/>
  <c r="N99" i="13" s="1"/>
  <c r="Q99" i="13" s="1"/>
  <c r="IB99" i="13"/>
  <c r="IE103" i="13"/>
  <c r="II107" i="13"/>
  <c r="IA107" i="13"/>
  <c r="IH107" i="13"/>
  <c r="HZ107" i="13"/>
  <c r="IG107" i="13"/>
  <c r="IN107" i="13"/>
  <c r="IF107" i="13"/>
  <c r="IL107" i="13"/>
  <c r="ID107" i="13"/>
  <c r="IK107" i="13"/>
  <c r="IC107" i="13"/>
  <c r="P107" i="13"/>
  <c r="N107" i="13" s="1"/>
  <c r="Q107" i="13" s="1"/>
  <c r="IG89" i="13"/>
  <c r="IA90" i="13"/>
  <c r="II90" i="13"/>
  <c r="IE92" i="13"/>
  <c r="IM92" i="13"/>
  <c r="IG93" i="13"/>
  <c r="IA94" i="13"/>
  <c r="II94" i="13"/>
  <c r="IE96" i="13"/>
  <c r="IM96" i="13"/>
  <c r="IG97" i="13"/>
  <c r="IA98" i="13"/>
  <c r="II98" i="13"/>
  <c r="IE100" i="13"/>
  <c r="IM100" i="13"/>
  <c r="IG101" i="13"/>
  <c r="IA102" i="13"/>
  <c r="II102" i="13"/>
  <c r="IE104" i="13"/>
  <c r="IM104" i="13"/>
  <c r="IG105" i="13"/>
  <c r="IA106" i="13"/>
  <c r="II106" i="13"/>
  <c r="IE108" i="13"/>
  <c r="IM108" i="13"/>
  <c r="II110" i="13"/>
  <c r="IA110" i="13"/>
  <c r="ID110" i="13"/>
  <c r="IM110" i="13"/>
  <c r="ID111" i="13"/>
  <c r="IB113" i="13"/>
  <c r="IM113" i="13"/>
  <c r="IJ114" i="13"/>
  <c r="IC117" i="13"/>
  <c r="IL119" i="13"/>
  <c r="IH123" i="13"/>
  <c r="HZ123" i="13"/>
  <c r="IN123" i="13"/>
  <c r="IF123" i="13"/>
  <c r="IL123" i="13"/>
  <c r="ID123" i="13"/>
  <c r="IK123" i="13"/>
  <c r="IC123" i="13"/>
  <c r="P123" i="13"/>
  <c r="N123" i="13" s="1"/>
  <c r="Q123" i="13" s="1"/>
  <c r="IG123" i="13"/>
  <c r="IJ123" i="13"/>
  <c r="IM123" i="13"/>
  <c r="IG140" i="13"/>
  <c r="IK140" i="13"/>
  <c r="IC140" i="13"/>
  <c r="P140" i="13"/>
  <c r="N140" i="13" s="1"/>
  <c r="Q140" i="13" s="1"/>
  <c r="IL140" i="13"/>
  <c r="II140" i="13"/>
  <c r="IF140" i="13"/>
  <c r="IE140" i="13"/>
  <c r="IN140" i="13"/>
  <c r="ID140" i="13"/>
  <c r="IM140" i="13"/>
  <c r="IB140" i="13"/>
  <c r="IH140" i="13"/>
  <c r="IA140" i="13"/>
  <c r="IJ140" i="13"/>
  <c r="IB90" i="13"/>
  <c r="IJ90" i="13"/>
  <c r="IF92" i="13"/>
  <c r="IN92" i="13"/>
  <c r="IB94" i="13"/>
  <c r="IJ94" i="13"/>
  <c r="IB98" i="13"/>
  <c r="IJ98" i="13"/>
  <c r="IB102" i="13"/>
  <c r="IJ102" i="13"/>
  <c r="IB106" i="13"/>
  <c r="IJ106" i="13"/>
  <c r="IK111" i="13"/>
  <c r="IC111" i="13"/>
  <c r="P111" i="13"/>
  <c r="N111" i="13" s="1"/>
  <c r="Q111" i="13" s="1"/>
  <c r="IE111" i="13"/>
  <c r="IN111" i="13"/>
  <c r="IM112" i="13"/>
  <c r="IE112" i="13"/>
  <c r="II112" i="13"/>
  <c r="IA112" i="13"/>
  <c r="IG112" i="13"/>
  <c r="ID113" i="13"/>
  <c r="IN113" i="13"/>
  <c r="HZ114" i="13"/>
  <c r="IK114" i="13"/>
  <c r="IK115" i="13"/>
  <c r="IC115" i="13"/>
  <c r="P115" i="13"/>
  <c r="N115" i="13" s="1"/>
  <c r="Q115" i="13" s="1"/>
  <c r="IG115" i="13"/>
  <c r="IH115" i="13"/>
  <c r="ID117" i="13"/>
  <c r="IL118" i="13"/>
  <c r="ID118" i="13"/>
  <c r="II118" i="13"/>
  <c r="IA118" i="13"/>
  <c r="IH118" i="13"/>
  <c r="P118" i="13"/>
  <c r="N118" i="13" s="1"/>
  <c r="Q118" i="13" s="1"/>
  <c r="IN118" i="13"/>
  <c r="IC118" i="13"/>
  <c r="HZ118" i="13"/>
  <c r="IM119" i="13"/>
  <c r="II145" i="13"/>
  <c r="IA145" i="13"/>
  <c r="IG145" i="13"/>
  <c r="IM145" i="13"/>
  <c r="IE145" i="13"/>
  <c r="IL145" i="13"/>
  <c r="ID145" i="13"/>
  <c r="IH145" i="13"/>
  <c r="IC145" i="13"/>
  <c r="P145" i="13"/>
  <c r="N145" i="13" s="1"/>
  <c r="Q145" i="13" s="1"/>
  <c r="HZ145" i="13"/>
  <c r="IN145" i="13"/>
  <c r="IK145" i="13"/>
  <c r="IJ145" i="13"/>
  <c r="IF145" i="13"/>
  <c r="IB145" i="13"/>
  <c r="IB89" i="13"/>
  <c r="ID90" i="13"/>
  <c r="IL90" i="13"/>
  <c r="HZ92" i="13"/>
  <c r="IH92" i="13"/>
  <c r="IB93" i="13"/>
  <c r="ID94" i="13"/>
  <c r="IL94" i="13"/>
  <c r="HZ96" i="13"/>
  <c r="IH96" i="13"/>
  <c r="IB97" i="13"/>
  <c r="IJ97" i="13"/>
  <c r="ID98" i="13"/>
  <c r="IL98" i="13"/>
  <c r="HZ100" i="13"/>
  <c r="IH100" i="13"/>
  <c r="IB101" i="13"/>
  <c r="IJ101" i="13"/>
  <c r="ID102" i="13"/>
  <c r="IL102" i="13"/>
  <c r="HZ104" i="13"/>
  <c r="IH104" i="13"/>
  <c r="IB105" i="13"/>
  <c r="IJ105" i="13"/>
  <c r="ID106" i="13"/>
  <c r="IL106" i="13"/>
  <c r="HZ108" i="13"/>
  <c r="IH108" i="13"/>
  <c r="IB109" i="13"/>
  <c r="IG110" i="13"/>
  <c r="IG111" i="13"/>
  <c r="IJ112" i="13"/>
  <c r="IC114" i="13"/>
  <c r="IN114" i="13"/>
  <c r="HZ115" i="13"/>
  <c r="IJ115" i="13"/>
  <c r="IM116" i="13"/>
  <c r="IE116" i="13"/>
  <c r="II116" i="13"/>
  <c r="IA116" i="13"/>
  <c r="IG116" i="13"/>
  <c r="IH117" i="13"/>
  <c r="IE118" i="13"/>
  <c r="IA127" i="13"/>
  <c r="IG113" i="13"/>
  <c r="IK113" i="13"/>
  <c r="IC113" i="13"/>
  <c r="P113" i="13"/>
  <c r="N113" i="13" s="1"/>
  <c r="Q113" i="13" s="1"/>
  <c r="IH113" i="13"/>
  <c r="II117" i="13"/>
  <c r="IH119" i="13"/>
  <c r="HZ119" i="13"/>
  <c r="IN119" i="13"/>
  <c r="IF119" i="13"/>
  <c r="IK119" i="13"/>
  <c r="IC119" i="13"/>
  <c r="P119" i="13"/>
  <c r="N119" i="13" s="1"/>
  <c r="Q119" i="13" s="1"/>
  <c r="II119" i="13"/>
  <c r="IB119" i="13"/>
  <c r="ID119" i="13"/>
  <c r="IB127" i="13"/>
  <c r="IF90" i="13"/>
  <c r="IB92" i="13"/>
  <c r="IF94" i="13"/>
  <c r="IB96" i="13"/>
  <c r="ID97" i="13"/>
  <c r="IF98" i="13"/>
  <c r="IB100" i="13"/>
  <c r="ID101" i="13"/>
  <c r="IF102" i="13"/>
  <c r="IB104" i="13"/>
  <c r="ID105" i="13"/>
  <c r="IF106" i="13"/>
  <c r="IB108" i="13"/>
  <c r="HZ111" i="13"/>
  <c r="II111" i="13"/>
  <c r="IB112" i="13"/>
  <c r="IL112" i="13"/>
  <c r="II113" i="13"/>
  <c r="IB115" i="13"/>
  <c r="IM115" i="13"/>
  <c r="IE119" i="13"/>
  <c r="IE127" i="13"/>
  <c r="II141" i="13"/>
  <c r="IA141" i="13"/>
  <c r="IM141" i="13"/>
  <c r="IE141" i="13"/>
  <c r="IH141" i="13"/>
  <c r="P141" i="13"/>
  <c r="N141" i="13" s="1"/>
  <c r="Q141" i="13" s="1"/>
  <c r="IF141" i="13"/>
  <c r="IN141" i="13"/>
  <c r="IC141" i="13"/>
  <c r="IL141" i="13"/>
  <c r="IB141" i="13"/>
  <c r="IK141" i="13"/>
  <c r="HZ141" i="13"/>
  <c r="IJ141" i="13"/>
  <c r="ID141" i="13"/>
  <c r="HZ113" i="13"/>
  <c r="IJ113" i="13"/>
  <c r="II114" i="13"/>
  <c r="IA114" i="13"/>
  <c r="IM114" i="13"/>
  <c r="IE114" i="13"/>
  <c r="IG114" i="13"/>
  <c r="IJ117" i="13"/>
  <c r="IB117" i="13"/>
  <c r="IG117" i="13"/>
  <c r="IL117" i="13"/>
  <c r="IA117" i="13"/>
  <c r="IF117" i="13"/>
  <c r="P117" i="13"/>
  <c r="N117" i="13" s="1"/>
  <c r="Q117" i="13" s="1"/>
  <c r="IM117" i="13"/>
  <c r="IG119" i="13"/>
  <c r="IH127" i="13"/>
  <c r="HZ127" i="13"/>
  <c r="IN127" i="13"/>
  <c r="IF127" i="13"/>
  <c r="IL127" i="13"/>
  <c r="ID127" i="13"/>
  <c r="IK127" i="13"/>
  <c r="IC127" i="13"/>
  <c r="P127" i="13"/>
  <c r="N127" i="13" s="1"/>
  <c r="Q127" i="13" s="1"/>
  <c r="IG127" i="13"/>
  <c r="IJ127" i="13"/>
  <c r="IM127" i="13"/>
  <c r="IH135" i="13"/>
  <c r="HZ135" i="13"/>
  <c r="IN135" i="13"/>
  <c r="IF135" i="13"/>
  <c r="IL135" i="13"/>
  <c r="ID135" i="13"/>
  <c r="IK135" i="13"/>
  <c r="IC135" i="13"/>
  <c r="P135" i="13"/>
  <c r="N135" i="13" s="1"/>
  <c r="Q135" i="13" s="1"/>
  <c r="IB135" i="13"/>
  <c r="IH131" i="13"/>
  <c r="HZ131" i="13"/>
  <c r="IN131" i="13"/>
  <c r="IF131" i="13"/>
  <c r="IL131" i="13"/>
  <c r="ID131" i="13"/>
  <c r="IK131" i="13"/>
  <c r="IC131" i="13"/>
  <c r="P131" i="13"/>
  <c r="N131" i="13" s="1"/>
  <c r="Q131" i="13" s="1"/>
  <c r="IB131" i="13"/>
  <c r="IG135" i="13"/>
  <c r="IJ131" i="13"/>
  <c r="IE120" i="13"/>
  <c r="IM120" i="13"/>
  <c r="IG121" i="13"/>
  <c r="IA122" i="13"/>
  <c r="II122" i="13"/>
  <c r="IE124" i="13"/>
  <c r="IM124" i="13"/>
  <c r="IG125" i="13"/>
  <c r="IA126" i="13"/>
  <c r="II126" i="13"/>
  <c r="IE128" i="13"/>
  <c r="IM128" i="13"/>
  <c r="IG129" i="13"/>
  <c r="IA130" i="13"/>
  <c r="II130" i="13"/>
  <c r="IE132" i="13"/>
  <c r="IM132" i="13"/>
  <c r="IG133" i="13"/>
  <c r="IA134" i="13"/>
  <c r="II134" i="13"/>
  <c r="IG137" i="13"/>
  <c r="IA138" i="13"/>
  <c r="II138" i="13"/>
  <c r="IN149" i="13"/>
  <c r="IF162" i="13"/>
  <c r="IB122" i="13"/>
  <c r="IJ122" i="13"/>
  <c r="IB126" i="13"/>
  <c r="IJ126" i="13"/>
  <c r="IB130" i="13"/>
  <c r="IJ130" i="13"/>
  <c r="IB134" i="13"/>
  <c r="IJ134" i="13"/>
  <c r="IB138" i="13"/>
  <c r="IJ138" i="13"/>
  <c r="IM139" i="13"/>
  <c r="IE139" i="13"/>
  <c r="II139" i="13"/>
  <c r="IA139" i="13"/>
  <c r="IG139" i="13"/>
  <c r="IK142" i="13"/>
  <c r="IC142" i="13"/>
  <c r="P142" i="13"/>
  <c r="N142" i="13" s="1"/>
  <c r="Q142" i="13" s="1"/>
  <c r="IG142" i="13"/>
  <c r="IH142" i="13"/>
  <c r="IM143" i="13"/>
  <c r="IE143" i="13"/>
  <c r="IK143" i="13"/>
  <c r="IC143" i="13"/>
  <c r="P143" i="13"/>
  <c r="N143" i="13" s="1"/>
  <c r="Q143" i="13" s="1"/>
  <c r="II143" i="13"/>
  <c r="IA143" i="13"/>
  <c r="IL143" i="13"/>
  <c r="IK150" i="13"/>
  <c r="IC150" i="13"/>
  <c r="P150" i="13"/>
  <c r="N150" i="13" s="1"/>
  <c r="Q150" i="13" s="1"/>
  <c r="II150" i="13"/>
  <c r="IA150" i="13"/>
  <c r="IG150" i="13"/>
  <c r="IN150" i="13"/>
  <c r="IF150" i="13"/>
  <c r="IB150" i="13"/>
  <c r="IH158" i="13"/>
  <c r="HZ158" i="13"/>
  <c r="IN158" i="13"/>
  <c r="IF158" i="13"/>
  <c r="IL158" i="13"/>
  <c r="ID158" i="13"/>
  <c r="IK158" i="13"/>
  <c r="IC158" i="13"/>
  <c r="P158" i="13"/>
  <c r="N158" i="13" s="1"/>
  <c r="Q158" i="13" s="1"/>
  <c r="IE158" i="13"/>
  <c r="IA158" i="13"/>
  <c r="IM158" i="13"/>
  <c r="IJ158" i="13"/>
  <c r="II149" i="13"/>
  <c r="IA149" i="13"/>
  <c r="IG149" i="13"/>
  <c r="IM149" i="13"/>
  <c r="IE149" i="13"/>
  <c r="IL149" i="13"/>
  <c r="ID149" i="13"/>
  <c r="IB149" i="13"/>
  <c r="HZ120" i="13"/>
  <c r="IH120" i="13"/>
  <c r="IB121" i="13"/>
  <c r="ID122" i="13"/>
  <c r="IL122" i="13"/>
  <c r="HZ124" i="13"/>
  <c r="IH124" i="13"/>
  <c r="IB125" i="13"/>
  <c r="ID126" i="13"/>
  <c r="IL126" i="13"/>
  <c r="HZ128" i="13"/>
  <c r="IH128" i="13"/>
  <c r="IB129" i="13"/>
  <c r="IJ129" i="13"/>
  <c r="ID130" i="13"/>
  <c r="IL130" i="13"/>
  <c r="HZ132" i="13"/>
  <c r="IH132" i="13"/>
  <c r="IB133" i="13"/>
  <c r="IJ133" i="13"/>
  <c r="ID134" i="13"/>
  <c r="IL134" i="13"/>
  <c r="IB137" i="13"/>
  <c r="IJ137" i="13"/>
  <c r="ID138" i="13"/>
  <c r="IM138" i="13"/>
  <c r="IJ139" i="13"/>
  <c r="HZ142" i="13"/>
  <c r="IJ142" i="13"/>
  <c r="IB143" i="13"/>
  <c r="IK146" i="13"/>
  <c r="IC146" i="13"/>
  <c r="P146" i="13"/>
  <c r="N146" i="13" s="1"/>
  <c r="Q146" i="13" s="1"/>
  <c r="II146" i="13"/>
  <c r="IA146" i="13"/>
  <c r="IG146" i="13"/>
  <c r="IN146" i="13"/>
  <c r="IF146" i="13"/>
  <c r="IB146" i="13"/>
  <c r="IM147" i="13"/>
  <c r="IE147" i="13"/>
  <c r="IK147" i="13"/>
  <c r="IC147" i="13"/>
  <c r="P147" i="13"/>
  <c r="N147" i="13" s="1"/>
  <c r="Q147" i="13" s="1"/>
  <c r="II147" i="13"/>
  <c r="IA147" i="13"/>
  <c r="IH147" i="13"/>
  <c r="HZ147" i="13"/>
  <c r="IB147" i="13"/>
  <c r="P149" i="13"/>
  <c r="N149" i="13" s="1"/>
  <c r="Q149" i="13" s="1"/>
  <c r="IC149" i="13"/>
  <c r="IE150" i="13"/>
  <c r="II170" i="13"/>
  <c r="IA170" i="13"/>
  <c r="IH170" i="13"/>
  <c r="HZ170" i="13"/>
  <c r="IE170" i="13"/>
  <c r="IN170" i="13"/>
  <c r="ID170" i="13"/>
  <c r="IM170" i="13"/>
  <c r="IC170" i="13"/>
  <c r="IL170" i="13"/>
  <c r="IB170" i="13"/>
  <c r="IG170" i="13"/>
  <c r="P170" i="13"/>
  <c r="N170" i="13" s="1"/>
  <c r="Q170" i="13" s="1"/>
  <c r="IJ170" i="13"/>
  <c r="IK170" i="13"/>
  <c r="IF170" i="13"/>
  <c r="IB120" i="13"/>
  <c r="IF122" i="13"/>
  <c r="IB124" i="13"/>
  <c r="IF126" i="13"/>
  <c r="IB128" i="13"/>
  <c r="ID129" i="13"/>
  <c r="IF130" i="13"/>
  <c r="IB132" i="13"/>
  <c r="ID133" i="13"/>
  <c r="IF134" i="13"/>
  <c r="IB136" i="13"/>
  <c r="ID137" i="13"/>
  <c r="IF138" i="13"/>
  <c r="IB139" i="13"/>
  <c r="IL139" i="13"/>
  <c r="IB142" i="13"/>
  <c r="IM142" i="13"/>
  <c r="IF143" i="13"/>
  <c r="IE146" i="13"/>
  <c r="IF147" i="13"/>
  <c r="IH149" i="13"/>
  <c r="IJ150" i="13"/>
  <c r="IB158" i="13"/>
  <c r="IK162" i="13"/>
  <c r="IC162" i="13"/>
  <c r="P162" i="13"/>
  <c r="N162" i="13" s="1"/>
  <c r="Q162" i="13" s="1"/>
  <c r="IJ162" i="13"/>
  <c r="IB162" i="13"/>
  <c r="II162" i="13"/>
  <c r="IA162" i="13"/>
  <c r="IM162" i="13"/>
  <c r="IE162" i="13"/>
  <c r="ID162" i="13"/>
  <c r="IL162" i="13"/>
  <c r="IH162" i="13"/>
  <c r="IG162" i="13"/>
  <c r="HZ162" i="13"/>
  <c r="IB144" i="13"/>
  <c r="IJ144" i="13"/>
  <c r="IB148" i="13"/>
  <c r="IJ148" i="13"/>
  <c r="P144" i="13"/>
  <c r="N144" i="13" s="1"/>
  <c r="Q144" i="13" s="1"/>
  <c r="IC144" i="13"/>
  <c r="IK144" i="13"/>
  <c r="P148" i="13"/>
  <c r="N148" i="13" s="1"/>
  <c r="Q148" i="13" s="1"/>
  <c r="IC148" i="13"/>
  <c r="IK148" i="13"/>
  <c r="IH154" i="13"/>
  <c r="HZ154" i="13"/>
  <c r="IN154" i="13"/>
  <c r="IL154" i="13"/>
  <c r="ID154" i="13"/>
  <c r="IK154" i="13"/>
  <c r="IC154" i="13"/>
  <c r="P154" i="13"/>
  <c r="N154" i="13" s="1"/>
  <c r="Q154" i="13" s="1"/>
  <c r="IM154" i="13"/>
  <c r="IE144" i="13"/>
  <c r="IM144" i="13"/>
  <c r="IE148" i="13"/>
  <c r="IM148" i="13"/>
  <c r="IM163" i="13"/>
  <c r="IE163" i="13"/>
  <c r="IL163" i="13"/>
  <c r="ID163" i="13"/>
  <c r="IK163" i="13"/>
  <c r="IC163" i="13"/>
  <c r="P163" i="13"/>
  <c r="N163" i="13" s="1"/>
  <c r="Q163" i="13" s="1"/>
  <c r="IG163" i="13"/>
  <c r="IF163" i="13"/>
  <c r="IA163" i="13"/>
  <c r="IN163" i="13"/>
  <c r="IJ163" i="13"/>
  <c r="IG168" i="13"/>
  <c r="IN168" i="13"/>
  <c r="IF168" i="13"/>
  <c r="IM168" i="13"/>
  <c r="IE168" i="13"/>
  <c r="IL168" i="13"/>
  <c r="ID168" i="13"/>
  <c r="II168" i="13"/>
  <c r="IA168" i="13"/>
  <c r="IJ168" i="13"/>
  <c r="P168" i="13"/>
  <c r="N168" i="13" s="1"/>
  <c r="Q168" i="13" s="1"/>
  <c r="IC168" i="13"/>
  <c r="HZ168" i="13"/>
  <c r="IL152" i="13"/>
  <c r="ID152" i="13"/>
  <c r="IH152" i="13"/>
  <c r="HZ152" i="13"/>
  <c r="IG152" i="13"/>
  <c r="IK152" i="13"/>
  <c r="IG169" i="13"/>
  <c r="IN169" i="13"/>
  <c r="IJ169" i="13"/>
  <c r="IA169" i="13"/>
  <c r="II169" i="13"/>
  <c r="HZ169" i="13"/>
  <c r="IH169" i="13"/>
  <c r="IF169" i="13"/>
  <c r="IL169" i="13"/>
  <c r="IC169" i="13"/>
  <c r="P169" i="13"/>
  <c r="N169" i="13" s="1"/>
  <c r="Q169" i="13" s="1"/>
  <c r="ID169" i="13"/>
  <c r="IM169" i="13"/>
  <c r="IE151" i="13"/>
  <c r="IM151" i="13"/>
  <c r="IA153" i="13"/>
  <c r="II153" i="13"/>
  <c r="IE155" i="13"/>
  <c r="IM155" i="13"/>
  <c r="IG156" i="13"/>
  <c r="IG160" i="13"/>
  <c r="IF151" i="13"/>
  <c r="IN151" i="13"/>
  <c r="IB153" i="13"/>
  <c r="IJ153" i="13"/>
  <c r="IF155" i="13"/>
  <c r="IN155" i="13"/>
  <c r="HZ156" i="13"/>
  <c r="IH156" i="13"/>
  <c r="IB157" i="13"/>
  <c r="IJ157" i="13"/>
  <c r="IF159" i="13"/>
  <c r="IN159" i="13"/>
  <c r="HZ160" i="13"/>
  <c r="IH160" i="13"/>
  <c r="IG161" i="13"/>
  <c r="IK161" i="13"/>
  <c r="IC161" i="13"/>
  <c r="ID161" i="13"/>
  <c r="IN161" i="13"/>
  <c r="IG164" i="13"/>
  <c r="IN164" i="13"/>
  <c r="IF164" i="13"/>
  <c r="IM164" i="13"/>
  <c r="IE164" i="13"/>
  <c r="IL164" i="13"/>
  <c r="ID164" i="13"/>
  <c r="II164" i="13"/>
  <c r="IA164" i="13"/>
  <c r="IH164" i="13"/>
  <c r="IG173" i="13"/>
  <c r="IN173" i="13"/>
  <c r="IF173" i="13"/>
  <c r="II173" i="13"/>
  <c r="IA173" i="13"/>
  <c r="IE173" i="13"/>
  <c r="ID173" i="13"/>
  <c r="IC173" i="13"/>
  <c r="IM173" i="13"/>
  <c r="IB173" i="13"/>
  <c r="IJ173" i="13"/>
  <c r="IB156" i="13"/>
  <c r="IJ156" i="13"/>
  <c r="IB160" i="13"/>
  <c r="IJ160" i="13"/>
  <c r="II165" i="13"/>
  <c r="IA165" i="13"/>
  <c r="IH165" i="13"/>
  <c r="HZ165" i="13"/>
  <c r="IG165" i="13"/>
  <c r="IN165" i="13"/>
  <c r="IF165" i="13"/>
  <c r="IK165" i="13"/>
  <c r="IC165" i="13"/>
  <c r="P165" i="13"/>
  <c r="N165" i="13" s="1"/>
  <c r="Q165" i="13" s="1"/>
  <c r="IE165" i="13"/>
  <c r="IB151" i="13"/>
  <c r="IF153" i="13"/>
  <c r="IB155" i="13"/>
  <c r="ID156" i="13"/>
  <c r="IF157" i="13"/>
  <c r="IB159" i="13"/>
  <c r="ID160" i="13"/>
  <c r="II161" i="13"/>
  <c r="IL165" i="13"/>
  <c r="II174" i="13"/>
  <c r="IA174" i="13"/>
  <c r="IH174" i="13"/>
  <c r="HZ174" i="13"/>
  <c r="IK174" i="13"/>
  <c r="IC174" i="13"/>
  <c r="P174" i="13"/>
  <c r="N174" i="13" s="1"/>
  <c r="Q174" i="13" s="1"/>
  <c r="IJ174" i="13"/>
  <c r="IG174" i="13"/>
  <c r="IF174" i="13"/>
  <c r="IE174" i="13"/>
  <c r="IM174" i="13"/>
  <c r="IE166" i="13"/>
  <c r="IM166" i="13"/>
  <c r="IG167" i="13"/>
  <c r="IG177" i="13"/>
  <c r="IN177" i="13"/>
  <c r="IF177" i="13"/>
  <c r="IL177" i="13"/>
  <c r="ID177" i="13"/>
  <c r="II177" i="13"/>
  <c r="IA177" i="13"/>
  <c r="IB177" i="13"/>
  <c r="II178" i="13"/>
  <c r="IA178" i="13"/>
  <c r="IH178" i="13"/>
  <c r="HZ178" i="13"/>
  <c r="IN178" i="13"/>
  <c r="IF178" i="13"/>
  <c r="IK178" i="13"/>
  <c r="IC178" i="13"/>
  <c r="P178" i="13"/>
  <c r="N178" i="13" s="1"/>
  <c r="Q178" i="13" s="1"/>
  <c r="IB178" i="13"/>
  <c r="IB167" i="13"/>
  <c r="IJ167" i="13"/>
  <c r="IG185" i="13"/>
  <c r="IK185" i="13"/>
  <c r="IC185" i="13"/>
  <c r="IN185" i="13"/>
  <c r="ID185" i="13"/>
  <c r="IM185" i="13"/>
  <c r="IB185" i="13"/>
  <c r="IL185" i="13"/>
  <c r="IA185" i="13"/>
  <c r="IJ185" i="13"/>
  <c r="HZ185" i="13"/>
  <c r="IF185" i="13"/>
  <c r="P185" i="13"/>
  <c r="N185" i="13" s="1"/>
  <c r="Q185" i="13" s="1"/>
  <c r="IE185" i="13"/>
  <c r="IA166" i="13"/>
  <c r="II166" i="13"/>
  <c r="P167" i="13"/>
  <c r="N167" i="13" s="1"/>
  <c r="Q167" i="13" s="1"/>
  <c r="IC167" i="13"/>
  <c r="IK167" i="13"/>
  <c r="IB166" i="13"/>
  <c r="IJ166" i="13"/>
  <c r="ID167" i="13"/>
  <c r="IL167" i="13"/>
  <c r="IM172" i="13"/>
  <c r="IE172" i="13"/>
  <c r="IL172" i="13"/>
  <c r="ID172" i="13"/>
  <c r="IG172" i="13"/>
  <c r="HZ172" i="13"/>
  <c r="IK172" i="13"/>
  <c r="IK177" i="13"/>
  <c r="IL178" i="13"/>
  <c r="IH185" i="13"/>
  <c r="P166" i="13"/>
  <c r="N166" i="13" s="1"/>
  <c r="Q166" i="13" s="1"/>
  <c r="IC166" i="13"/>
  <c r="IE167" i="13"/>
  <c r="P172" i="13"/>
  <c r="N172" i="13" s="1"/>
  <c r="Q172" i="13" s="1"/>
  <c r="IA172" i="13"/>
  <c r="IN172" i="13"/>
  <c r="IM177" i="13"/>
  <c r="IM178" i="13"/>
  <c r="II185" i="13"/>
  <c r="II198" i="13"/>
  <c r="IA198" i="13"/>
  <c r="IH198" i="13"/>
  <c r="HZ198" i="13"/>
  <c r="IM198" i="13"/>
  <c r="IE198" i="13"/>
  <c r="ID198" i="13"/>
  <c r="IC198" i="13"/>
  <c r="IN198" i="13"/>
  <c r="IB198" i="13"/>
  <c r="IL198" i="13"/>
  <c r="P198" i="13"/>
  <c r="N198" i="13" s="1"/>
  <c r="Q198" i="13" s="1"/>
  <c r="IG198" i="13"/>
  <c r="IK198" i="13"/>
  <c r="IJ198" i="13"/>
  <c r="IF198" i="13"/>
  <c r="IG176" i="13"/>
  <c r="IG184" i="13"/>
  <c r="IN184" i="13"/>
  <c r="IF184" i="13"/>
  <c r="IM184" i="13"/>
  <c r="IE184" i="13"/>
  <c r="IL184" i="13"/>
  <c r="ID184" i="13"/>
  <c r="II184" i="13"/>
  <c r="IA184" i="13"/>
  <c r="IH184" i="13"/>
  <c r="IB176" i="13"/>
  <c r="IJ176" i="13"/>
  <c r="IG180" i="13"/>
  <c r="IN180" i="13"/>
  <c r="IF180" i="13"/>
  <c r="IM180" i="13"/>
  <c r="IE180" i="13"/>
  <c r="II180" i="13"/>
  <c r="IA180" i="13"/>
  <c r="IB180" i="13"/>
  <c r="II181" i="13"/>
  <c r="IA181" i="13"/>
  <c r="IH181" i="13"/>
  <c r="HZ181" i="13"/>
  <c r="IG181" i="13"/>
  <c r="IK181" i="13"/>
  <c r="IC181" i="13"/>
  <c r="P181" i="13"/>
  <c r="N181" i="13" s="1"/>
  <c r="Q181" i="13" s="1"/>
  <c r="IB181" i="13"/>
  <c r="IM183" i="13"/>
  <c r="IE183" i="13"/>
  <c r="IL183" i="13"/>
  <c r="ID183" i="13"/>
  <c r="IK183" i="13"/>
  <c r="IC183" i="13"/>
  <c r="P183" i="13"/>
  <c r="N183" i="13" s="1"/>
  <c r="Q183" i="13" s="1"/>
  <c r="IG183" i="13"/>
  <c r="IB183" i="13"/>
  <c r="IM192" i="13"/>
  <c r="IE192" i="13"/>
  <c r="II192" i="13"/>
  <c r="IA192" i="13"/>
  <c r="IL192" i="13"/>
  <c r="IB192" i="13"/>
  <c r="IK192" i="13"/>
  <c r="HZ192" i="13"/>
  <c r="IJ192" i="13"/>
  <c r="IH192" i="13"/>
  <c r="P192" i="13"/>
  <c r="N192" i="13" s="1"/>
  <c r="Q192" i="13" s="1"/>
  <c r="ID192" i="13"/>
  <c r="IB171" i="13"/>
  <c r="IJ171" i="13"/>
  <c r="IB175" i="13"/>
  <c r="IJ175" i="13"/>
  <c r="ID176" i="13"/>
  <c r="IL176" i="13"/>
  <c r="IK179" i="13"/>
  <c r="IG179" i="13"/>
  <c r="IB179" i="13"/>
  <c r="IL179" i="13"/>
  <c r="ID180" i="13"/>
  <c r="IE181" i="13"/>
  <c r="IH183" i="13"/>
  <c r="HZ184" i="13"/>
  <c r="P171" i="13"/>
  <c r="N171" i="13" s="1"/>
  <c r="Q171" i="13" s="1"/>
  <c r="IC171" i="13"/>
  <c r="P175" i="13"/>
  <c r="N175" i="13" s="1"/>
  <c r="Q175" i="13" s="1"/>
  <c r="IC175" i="13"/>
  <c r="IE176" i="13"/>
  <c r="P179" i="13"/>
  <c r="N179" i="13" s="1"/>
  <c r="Q179" i="13" s="1"/>
  <c r="IC179" i="13"/>
  <c r="IM179" i="13"/>
  <c r="IH180" i="13"/>
  <c r="IF181" i="13"/>
  <c r="II183" i="13"/>
  <c r="IB184" i="13"/>
  <c r="IE182" i="13"/>
  <c r="IM182" i="13"/>
  <c r="IC186" i="13"/>
  <c r="IM188" i="13"/>
  <c r="IE188" i="13"/>
  <c r="II188" i="13"/>
  <c r="IA188" i="13"/>
  <c r="IG188" i="13"/>
  <c r="ID189" i="13"/>
  <c r="IK191" i="13"/>
  <c r="IC191" i="13"/>
  <c r="P191" i="13"/>
  <c r="N191" i="13" s="1"/>
  <c r="Q191" i="13" s="1"/>
  <c r="IG191" i="13"/>
  <c r="IH191" i="13"/>
  <c r="IM196" i="13"/>
  <c r="IE196" i="13"/>
  <c r="IL196" i="13"/>
  <c r="ID196" i="13"/>
  <c r="II196" i="13"/>
  <c r="IA196" i="13"/>
  <c r="IK196" i="13"/>
  <c r="II186" i="13"/>
  <c r="IA186" i="13"/>
  <c r="IM186" i="13"/>
  <c r="IE186" i="13"/>
  <c r="IG186" i="13"/>
  <c r="IG189" i="13"/>
  <c r="IK189" i="13"/>
  <c r="IC189" i="13"/>
  <c r="P189" i="13"/>
  <c r="N189" i="13" s="1"/>
  <c r="Q189" i="13" s="1"/>
  <c r="IH189" i="13"/>
  <c r="IA182" i="13"/>
  <c r="II182" i="13"/>
  <c r="P186" i="13"/>
  <c r="N186" i="13" s="1"/>
  <c r="Q186" i="13" s="1"/>
  <c r="IH186" i="13"/>
  <c r="IB188" i="13"/>
  <c r="IL188" i="13"/>
  <c r="II189" i="13"/>
  <c r="IB191" i="13"/>
  <c r="IM191" i="13"/>
  <c r="IF196" i="13"/>
  <c r="IB182" i="13"/>
  <c r="IJ182" i="13"/>
  <c r="IJ186" i="13"/>
  <c r="IC188" i="13"/>
  <c r="IN188" i="13"/>
  <c r="HZ189" i="13"/>
  <c r="IJ189" i="13"/>
  <c r="II190" i="13"/>
  <c r="IA190" i="13"/>
  <c r="IM190" i="13"/>
  <c r="IE190" i="13"/>
  <c r="IG190" i="13"/>
  <c r="ID191" i="13"/>
  <c r="IN191" i="13"/>
  <c r="IG193" i="13"/>
  <c r="IN193" i="13"/>
  <c r="IK193" i="13"/>
  <c r="IC193" i="13"/>
  <c r="P193" i="13"/>
  <c r="N193" i="13" s="1"/>
  <c r="Q193" i="13" s="1"/>
  <c r="IH193" i="13"/>
  <c r="II194" i="13"/>
  <c r="IA194" i="13"/>
  <c r="IH194" i="13"/>
  <c r="HZ194" i="13"/>
  <c r="IM194" i="13"/>
  <c r="IE194" i="13"/>
  <c r="IK194" i="13"/>
  <c r="IG196" i="13"/>
  <c r="IG197" i="13"/>
  <c r="IN197" i="13"/>
  <c r="IF197" i="13"/>
  <c r="IK197" i="13"/>
  <c r="IC197" i="13"/>
  <c r="P197" i="13"/>
  <c r="N197" i="13" s="1"/>
  <c r="Q197" i="13" s="1"/>
  <c r="HZ197" i="13"/>
  <c r="IL197" i="13"/>
  <c r="P182" i="13"/>
  <c r="N182" i="13" s="1"/>
  <c r="Q182" i="13" s="1"/>
  <c r="IC182" i="13"/>
  <c r="HZ186" i="13"/>
  <c r="IK186" i="13"/>
  <c r="IK187" i="13"/>
  <c r="IC187" i="13"/>
  <c r="P187" i="13"/>
  <c r="N187" i="13" s="1"/>
  <c r="Q187" i="13" s="1"/>
  <c r="IG187" i="13"/>
  <c r="IH187" i="13"/>
  <c r="ID188" i="13"/>
  <c r="IA189" i="13"/>
  <c r="IL189" i="13"/>
  <c r="P190" i="13"/>
  <c r="N190" i="13" s="1"/>
  <c r="Q190" i="13" s="1"/>
  <c r="IH190" i="13"/>
  <c r="IE191" i="13"/>
  <c r="II193" i="13"/>
  <c r="P194" i="13"/>
  <c r="N194" i="13" s="1"/>
  <c r="Q194" i="13" s="1"/>
  <c r="IL194" i="13"/>
  <c r="IH196" i="13"/>
  <c r="IA197" i="13"/>
  <c r="IM197" i="13"/>
  <c r="IG195" i="13"/>
  <c r="IG199" i="13"/>
  <c r="IB195" i="13"/>
  <c r="IJ195" i="13"/>
  <c r="IB199" i="13"/>
  <c r="IJ199" i="13"/>
  <c r="P195" i="13"/>
  <c r="N195" i="13" s="1"/>
  <c r="Q195" i="13" s="1"/>
  <c r="IC195" i="13"/>
  <c r="P199" i="13"/>
  <c r="N199" i="13" s="1"/>
  <c r="Q199" i="13" s="1"/>
  <c r="IC199" i="13"/>
  <c r="HU15" i="13" l="1"/>
  <c r="HX15" i="13" s="1"/>
  <c r="HU56" i="13"/>
  <c r="HX56" i="13" s="1"/>
  <c r="HU64" i="13"/>
  <c r="HX64" i="13" s="1"/>
  <c r="HU82" i="13"/>
  <c r="HX82" i="13" s="1"/>
  <c r="HU55" i="13"/>
  <c r="HX55" i="13" s="1"/>
  <c r="HY55" i="13" s="1"/>
  <c r="HU63" i="13"/>
  <c r="HX63" i="13" s="1"/>
  <c r="HU101" i="13"/>
  <c r="HX101" i="13" s="1"/>
  <c r="IP101" i="13" s="1"/>
  <c r="HU146" i="13"/>
  <c r="HX146" i="13" s="1"/>
  <c r="HY146" i="13" s="1"/>
  <c r="HU182" i="13"/>
  <c r="HX182" i="13" s="1"/>
  <c r="HU52" i="13"/>
  <c r="HX52" i="13" s="1"/>
  <c r="HU60" i="13"/>
  <c r="HX60" i="13" s="1"/>
  <c r="HU150" i="13"/>
  <c r="HX150" i="13" s="1"/>
  <c r="HU30" i="13"/>
  <c r="HX30" i="13" s="1"/>
  <c r="IP30" i="13" s="1"/>
  <c r="HU38" i="13"/>
  <c r="HX38" i="13" s="1"/>
  <c r="HU149" i="13"/>
  <c r="HX149" i="13" s="1"/>
  <c r="IP149" i="13" s="1"/>
  <c r="HU86" i="13"/>
  <c r="HX86" i="13" s="1"/>
  <c r="HY86" i="13" s="1"/>
  <c r="HU91" i="13"/>
  <c r="HX91" i="13" s="1"/>
  <c r="HU126" i="13"/>
  <c r="HX126" i="13" s="1"/>
  <c r="HU177" i="13"/>
  <c r="HX177" i="13" s="1"/>
  <c r="HU49" i="13"/>
  <c r="HX49" i="13" s="1"/>
  <c r="HY49" i="13" s="1"/>
  <c r="HU22" i="13"/>
  <c r="HX22" i="13" s="1"/>
  <c r="IP22" i="13" s="1"/>
  <c r="HU71" i="13"/>
  <c r="HX71" i="13" s="1"/>
  <c r="HU140" i="13"/>
  <c r="HX140" i="13" s="1"/>
  <c r="HY140" i="13" s="1"/>
  <c r="HU197" i="13"/>
  <c r="HX197" i="13" s="1"/>
  <c r="HY197" i="13" s="1"/>
  <c r="JA4" i="13"/>
  <c r="JA2" i="13" s="1"/>
  <c r="HU29" i="13"/>
  <c r="HX29" i="13" s="1"/>
  <c r="HU37" i="13"/>
  <c r="HX37" i="13" s="1"/>
  <c r="HU43" i="13"/>
  <c r="HX43" i="13" s="1"/>
  <c r="HU51" i="13"/>
  <c r="HX51" i="13" s="1"/>
  <c r="IP51" i="13" s="1"/>
  <c r="HU59" i="13"/>
  <c r="HX59" i="13" s="1"/>
  <c r="HU99" i="13"/>
  <c r="HX99" i="13" s="1"/>
  <c r="HY99" i="13" s="1"/>
  <c r="HU97" i="13"/>
  <c r="HX97" i="13" s="1"/>
  <c r="IP97" i="13" s="1"/>
  <c r="HU112" i="13"/>
  <c r="HX112" i="13" s="1"/>
  <c r="HU166" i="13"/>
  <c r="HX166" i="13" s="1"/>
  <c r="HU134" i="13"/>
  <c r="HX134" i="13" s="1"/>
  <c r="HZ9" i="13"/>
  <c r="R6" i="13" s="1"/>
  <c r="IG9" i="13"/>
  <c r="AV6" i="13" s="1"/>
  <c r="HU78" i="13"/>
  <c r="HX78" i="13" s="1"/>
  <c r="IP78" i="13" s="1"/>
  <c r="HU107" i="13"/>
  <c r="HX107" i="13" s="1"/>
  <c r="IP107" i="13" s="1"/>
  <c r="HU103" i="13"/>
  <c r="HX103" i="13" s="1"/>
  <c r="IP103" i="13" s="1"/>
  <c r="IK9" i="13"/>
  <c r="BN6" i="13" s="1"/>
  <c r="HU75" i="13"/>
  <c r="HX75" i="13" s="1"/>
  <c r="IP75" i="13" s="1"/>
  <c r="IC9" i="13"/>
  <c r="AE6" i="13" s="1"/>
  <c r="HU18" i="13"/>
  <c r="HX18" i="13" s="1"/>
  <c r="HY18" i="13" s="1"/>
  <c r="HU26" i="13"/>
  <c r="HX26" i="13" s="1"/>
  <c r="IP26" i="13" s="1"/>
  <c r="HU42" i="13"/>
  <c r="HX42" i="13" s="1"/>
  <c r="IP42" i="13" s="1"/>
  <c r="HU33" i="13"/>
  <c r="HX33" i="13" s="1"/>
  <c r="HY33" i="13" s="1"/>
  <c r="HU41" i="13"/>
  <c r="HX41" i="13" s="1"/>
  <c r="IP41" i="13" s="1"/>
  <c r="HU47" i="13"/>
  <c r="HX47" i="13" s="1"/>
  <c r="IP47" i="13" s="1"/>
  <c r="HU90" i="13"/>
  <c r="HX90" i="13" s="1"/>
  <c r="IP90" i="13" s="1"/>
  <c r="HU89" i="13"/>
  <c r="HX89" i="13" s="1"/>
  <c r="HU108" i="13"/>
  <c r="HX108" i="13" s="1"/>
  <c r="IP108" i="13" s="1"/>
  <c r="HU118" i="13"/>
  <c r="HX118" i="13" s="1"/>
  <c r="HY118" i="13" s="1"/>
  <c r="HU106" i="13"/>
  <c r="HX106" i="13" s="1"/>
  <c r="HU170" i="13"/>
  <c r="HX170" i="13" s="1"/>
  <c r="IP170" i="13" s="1"/>
  <c r="HU162" i="13"/>
  <c r="HX162" i="13" s="1"/>
  <c r="IP162" i="13" s="1"/>
  <c r="HU191" i="13"/>
  <c r="HX191" i="13" s="1"/>
  <c r="IP191" i="13" s="1"/>
  <c r="HU19" i="13"/>
  <c r="HX19" i="13" s="1"/>
  <c r="HY19" i="13" s="1"/>
  <c r="HU94" i="13"/>
  <c r="HX94" i="13" s="1"/>
  <c r="HU178" i="13"/>
  <c r="HX178" i="13" s="1"/>
  <c r="HY178" i="13" s="1"/>
  <c r="HU45" i="13"/>
  <c r="HX45" i="13" s="1"/>
  <c r="IP45" i="13" s="1"/>
  <c r="HU95" i="13"/>
  <c r="HX95" i="13" s="1"/>
  <c r="HU130" i="13"/>
  <c r="HX130" i="13" s="1"/>
  <c r="IP130" i="13" s="1"/>
  <c r="HU174" i="13"/>
  <c r="HX174" i="13" s="1"/>
  <c r="HY174" i="13" s="1"/>
  <c r="IH9" i="13"/>
  <c r="BA6" i="13" s="1"/>
  <c r="HU74" i="13"/>
  <c r="HX74" i="13" s="1"/>
  <c r="HU110" i="13"/>
  <c r="HX110" i="13" s="1"/>
  <c r="HU129" i="13"/>
  <c r="HX129" i="13" s="1"/>
  <c r="HU109" i="13"/>
  <c r="HX109" i="13" s="1"/>
  <c r="HU131" i="13"/>
  <c r="HX131" i="13" s="1"/>
  <c r="HU122" i="13"/>
  <c r="HX122" i="13" s="1"/>
  <c r="HU154" i="13"/>
  <c r="HX154" i="13" s="1"/>
  <c r="HU120" i="13"/>
  <c r="HX120" i="13" s="1"/>
  <c r="HU128" i="13"/>
  <c r="HX128" i="13" s="1"/>
  <c r="HU136" i="13"/>
  <c r="HX136" i="13" s="1"/>
  <c r="HU157" i="13"/>
  <c r="HX157" i="13" s="1"/>
  <c r="HU161" i="13"/>
  <c r="HX161" i="13" s="1"/>
  <c r="HU158" i="13"/>
  <c r="HX158" i="13" s="1"/>
  <c r="HU172" i="13"/>
  <c r="HX172" i="13" s="1"/>
  <c r="HU195" i="13"/>
  <c r="HX195" i="13" s="1"/>
  <c r="HU190" i="13"/>
  <c r="HX190" i="13" s="1"/>
  <c r="HU198" i="13"/>
  <c r="HX198" i="13" s="1"/>
  <c r="HU192" i="13"/>
  <c r="HX192" i="13" s="1"/>
  <c r="IM10" i="13"/>
  <c r="HU31" i="13"/>
  <c r="HX31" i="13" s="1"/>
  <c r="ID9" i="13"/>
  <c r="AI6" i="13" s="1"/>
  <c r="IX4" i="13"/>
  <c r="IX2" i="13" s="1"/>
  <c r="IP15" i="13"/>
  <c r="HY15" i="13"/>
  <c r="HU48" i="13"/>
  <c r="HX48" i="13" s="1"/>
  <c r="IP56" i="13"/>
  <c r="HY56" i="13"/>
  <c r="IP64" i="13"/>
  <c r="HY64" i="13"/>
  <c r="HU53" i="13"/>
  <c r="HX53" i="13" s="1"/>
  <c r="HU61" i="13"/>
  <c r="HX61" i="13" s="1"/>
  <c r="HU79" i="13"/>
  <c r="HX79" i="13" s="1"/>
  <c r="HU87" i="13"/>
  <c r="HX87" i="13" s="1"/>
  <c r="HU102" i="13"/>
  <c r="HX102" i="13" s="1"/>
  <c r="HU111" i="13"/>
  <c r="HX111" i="13" s="1"/>
  <c r="HU113" i="13"/>
  <c r="HX113" i="13" s="1"/>
  <c r="HU133" i="13"/>
  <c r="HX133" i="13" s="1"/>
  <c r="HU119" i="13"/>
  <c r="HX119" i="13" s="1"/>
  <c r="HU139" i="13"/>
  <c r="HX139" i="13" s="1"/>
  <c r="HU147" i="13"/>
  <c r="HX147" i="13" s="1"/>
  <c r="HU165" i="13"/>
  <c r="HX165" i="13" s="1"/>
  <c r="HU173" i="13"/>
  <c r="HX173" i="13" s="1"/>
  <c r="HU181" i="13"/>
  <c r="HX181" i="13" s="1"/>
  <c r="IE9" i="13"/>
  <c r="AN6" i="13" s="1"/>
  <c r="HU27" i="13"/>
  <c r="HX27" i="13" s="1"/>
  <c r="IJ9" i="13"/>
  <c r="BI6" i="13" s="1"/>
  <c r="JE4" i="13"/>
  <c r="JE2" i="13" s="1"/>
  <c r="IB8" i="13"/>
  <c r="V5" i="13"/>
  <c r="JB4" i="13"/>
  <c r="JB2" i="13" s="1"/>
  <c r="HU21" i="13"/>
  <c r="HX21" i="13" s="1"/>
  <c r="HU81" i="13"/>
  <c r="HX81" i="13" s="1"/>
  <c r="HU66" i="13"/>
  <c r="HX66" i="13" s="1"/>
  <c r="HU46" i="13"/>
  <c r="HX46" i="13" s="1"/>
  <c r="HU54" i="13"/>
  <c r="HX54" i="13" s="1"/>
  <c r="HU62" i="13"/>
  <c r="HX62" i="13" s="1"/>
  <c r="HU72" i="13"/>
  <c r="HX72" i="13" s="1"/>
  <c r="HU80" i="13"/>
  <c r="HX80" i="13" s="1"/>
  <c r="HU88" i="13"/>
  <c r="HX88" i="13" s="1"/>
  <c r="HU127" i="13"/>
  <c r="HX127" i="13" s="1"/>
  <c r="HU115" i="13"/>
  <c r="HX115" i="13" s="1"/>
  <c r="IP134" i="13"/>
  <c r="HY134" i="13"/>
  <c r="HU148" i="13"/>
  <c r="HX148" i="13" s="1"/>
  <c r="HU155" i="13"/>
  <c r="HX155" i="13" s="1"/>
  <c r="HU169" i="13"/>
  <c r="HX169" i="13" s="1"/>
  <c r="HU164" i="13"/>
  <c r="HX164" i="13" s="1"/>
  <c r="HU171" i="13"/>
  <c r="HX171" i="13" s="1"/>
  <c r="HU167" i="13"/>
  <c r="HX167" i="13" s="1"/>
  <c r="HU184" i="13"/>
  <c r="HX184" i="13" s="1"/>
  <c r="HU32" i="13"/>
  <c r="HX32" i="13" s="1"/>
  <c r="HU12" i="13"/>
  <c r="HX12" i="13" s="1"/>
  <c r="IN10" i="13"/>
  <c r="HY6" i="13" s="1"/>
  <c r="IB9" i="13"/>
  <c r="Z6" i="13" s="1"/>
  <c r="HU25" i="13"/>
  <c r="HX25" i="13" s="1"/>
  <c r="JC4" i="13"/>
  <c r="JC2" i="13" s="1"/>
  <c r="HU20" i="13"/>
  <c r="HX20" i="13" s="1"/>
  <c r="IP18" i="13"/>
  <c r="HU34" i="13"/>
  <c r="HX34" i="13" s="1"/>
  <c r="IP82" i="13"/>
  <c r="HY82" i="13"/>
  <c r="IP55" i="13"/>
  <c r="IP63" i="13"/>
  <c r="HY63" i="13"/>
  <c r="HU67" i="13"/>
  <c r="HX67" i="13" s="1"/>
  <c r="HY90" i="13"/>
  <c r="IP89" i="13"/>
  <c r="HY89" i="13"/>
  <c r="HU92" i="13"/>
  <c r="HX92" i="13" s="1"/>
  <c r="HU100" i="13"/>
  <c r="HX100" i="13" s="1"/>
  <c r="IP106" i="13"/>
  <c r="HY106" i="13"/>
  <c r="HU116" i="13"/>
  <c r="HX116" i="13" s="1"/>
  <c r="HU141" i="13"/>
  <c r="HX141" i="13" s="1"/>
  <c r="HU175" i="13"/>
  <c r="HX175" i="13" s="1"/>
  <c r="IF9" i="13"/>
  <c r="AR6" i="13" s="1"/>
  <c r="HU24" i="13"/>
  <c r="HX24" i="13" s="1"/>
  <c r="IZ4" i="13"/>
  <c r="IZ2" i="13" s="1"/>
  <c r="JF4" i="13"/>
  <c r="JF2" i="13" s="1"/>
  <c r="JH4" i="13"/>
  <c r="JH2" i="13" s="1"/>
  <c r="IP19" i="13"/>
  <c r="IP94" i="13"/>
  <c r="HY94" i="13"/>
  <c r="HU105" i="13"/>
  <c r="HX105" i="13" s="1"/>
  <c r="HU138" i="13"/>
  <c r="HX138" i="13" s="1"/>
  <c r="HU124" i="13"/>
  <c r="HX124" i="13" s="1"/>
  <c r="HU132" i="13"/>
  <c r="HX132" i="13" s="1"/>
  <c r="HU152" i="13"/>
  <c r="HX152" i="13" s="1"/>
  <c r="IP178" i="13"/>
  <c r="HU176" i="13"/>
  <c r="HX176" i="13" s="1"/>
  <c r="IP182" i="13"/>
  <c r="HY182" i="13"/>
  <c r="HU186" i="13"/>
  <c r="HX186" i="13" s="1"/>
  <c r="HU194" i="13"/>
  <c r="HX194" i="13" s="1"/>
  <c r="HU188" i="13"/>
  <c r="HX188" i="13" s="1"/>
  <c r="HU196" i="13"/>
  <c r="HX196" i="13" s="1"/>
  <c r="JG4" i="13"/>
  <c r="JG2" i="13" s="1"/>
  <c r="HU13" i="13"/>
  <c r="HX13" i="13" s="1"/>
  <c r="HU23" i="13"/>
  <c r="HX23" i="13" s="1"/>
  <c r="II9" i="13"/>
  <c r="BE6" i="13" s="1"/>
  <c r="HU35" i="13"/>
  <c r="HX35" i="13" s="1"/>
  <c r="HU69" i="13"/>
  <c r="HX69" i="13" s="1"/>
  <c r="HU44" i="13"/>
  <c r="HX44" i="13" s="1"/>
  <c r="IP52" i="13"/>
  <c r="HY52" i="13"/>
  <c r="IP60" i="13"/>
  <c r="HY60" i="13"/>
  <c r="HU85" i="13"/>
  <c r="HX85" i="13" s="1"/>
  <c r="HU77" i="13"/>
  <c r="HX77" i="13" s="1"/>
  <c r="HU57" i="13"/>
  <c r="HX57" i="13" s="1"/>
  <c r="HU65" i="13"/>
  <c r="HX65" i="13" s="1"/>
  <c r="HU83" i="13"/>
  <c r="HX83" i="13" s="1"/>
  <c r="IP95" i="13"/>
  <c r="HY95" i="13"/>
  <c r="HU93" i="13"/>
  <c r="HX93" i="13" s="1"/>
  <c r="HY130" i="13"/>
  <c r="HU125" i="13"/>
  <c r="HX125" i="13" s="1"/>
  <c r="HU135" i="13"/>
  <c r="HX135" i="13" s="1"/>
  <c r="HU121" i="13"/>
  <c r="HX121" i="13" s="1"/>
  <c r="HU142" i="13"/>
  <c r="HX142" i="13" s="1"/>
  <c r="HU143" i="13"/>
  <c r="HX143" i="13" s="1"/>
  <c r="HU185" i="13"/>
  <c r="HX185" i="13" s="1"/>
  <c r="HU199" i="13"/>
  <c r="HX199" i="13" s="1"/>
  <c r="HU183" i="13"/>
  <c r="HX183" i="13" s="1"/>
  <c r="HU17" i="13"/>
  <c r="HX17" i="13" s="1"/>
  <c r="IY4" i="13"/>
  <c r="IY2" i="13" s="1"/>
  <c r="HU39" i="13"/>
  <c r="HX39" i="13" s="1"/>
  <c r="IA9" i="13"/>
  <c r="V6" i="13" s="1"/>
  <c r="IV4" i="13"/>
  <c r="IV2" i="13" s="1"/>
  <c r="HU70" i="13"/>
  <c r="HX70" i="13" s="1"/>
  <c r="IP91" i="13"/>
  <c r="HY91" i="13"/>
  <c r="HU50" i="13"/>
  <c r="HX50" i="13" s="1"/>
  <c r="HU58" i="13"/>
  <c r="HX58" i="13" s="1"/>
  <c r="HU68" i="13"/>
  <c r="HX68" i="13" s="1"/>
  <c r="HU76" i="13"/>
  <c r="HX76" i="13" s="1"/>
  <c r="HU84" i="13"/>
  <c r="HX84" i="13" s="1"/>
  <c r="HU98" i="13"/>
  <c r="HX98" i="13" s="1"/>
  <c r="HU123" i="13"/>
  <c r="HX123" i="13" s="1"/>
  <c r="HU137" i="13"/>
  <c r="HX137" i="13" s="1"/>
  <c r="IP126" i="13"/>
  <c r="HY126" i="13"/>
  <c r="HU114" i="13"/>
  <c r="HX114" i="13" s="1"/>
  <c r="IP150" i="13"/>
  <c r="HY150" i="13"/>
  <c r="IP177" i="13"/>
  <c r="HY177" i="13"/>
  <c r="HU144" i="13"/>
  <c r="HX144" i="13" s="1"/>
  <c r="HU153" i="13"/>
  <c r="HX153" i="13" s="1"/>
  <c r="HU151" i="13"/>
  <c r="HX151" i="13" s="1"/>
  <c r="HU159" i="13"/>
  <c r="HX159" i="13" s="1"/>
  <c r="HU168" i="13"/>
  <c r="HX168" i="13" s="1"/>
  <c r="HU163" i="13"/>
  <c r="HX163" i="13" s="1"/>
  <c r="HU180" i="13"/>
  <c r="HX180" i="13" s="1"/>
  <c r="HU189" i="13"/>
  <c r="HX189" i="13" s="1"/>
  <c r="HU16" i="13"/>
  <c r="HX16" i="13" s="1"/>
  <c r="IU198" i="13"/>
  <c r="IU194" i="13"/>
  <c r="IU195" i="13"/>
  <c r="IU191" i="13"/>
  <c r="IU181" i="13"/>
  <c r="IU190" i="13"/>
  <c r="IU187" i="13"/>
  <c r="IU199" i="13"/>
  <c r="IU196" i="13"/>
  <c r="IU193" i="13"/>
  <c r="IU188" i="13"/>
  <c r="IU178" i="13"/>
  <c r="IU174" i="13"/>
  <c r="IU170" i="13"/>
  <c r="IU192" i="13"/>
  <c r="IU189" i="13"/>
  <c r="IU185" i="13"/>
  <c r="IU184" i="13"/>
  <c r="IU182" i="13"/>
  <c r="IU175" i="13"/>
  <c r="IU179" i="13"/>
  <c r="IU197" i="13"/>
  <c r="IU165" i="13"/>
  <c r="IU180" i="13"/>
  <c r="IU173" i="13"/>
  <c r="IU166" i="13"/>
  <c r="IU186" i="13"/>
  <c r="IU183" i="13"/>
  <c r="IU176" i="13"/>
  <c r="IU171" i="13"/>
  <c r="IU158" i="13"/>
  <c r="IU154" i="13"/>
  <c r="IU159" i="13"/>
  <c r="IU155" i="13"/>
  <c r="IU169" i="13"/>
  <c r="IU160" i="13"/>
  <c r="IU156" i="13"/>
  <c r="IU152" i="13"/>
  <c r="IU167" i="13"/>
  <c r="IU157" i="13"/>
  <c r="IU177" i="13"/>
  <c r="IU172" i="13"/>
  <c r="IU168" i="13"/>
  <c r="IU161" i="13"/>
  <c r="IU147" i="13"/>
  <c r="IU153" i="13"/>
  <c r="IU151" i="13"/>
  <c r="IU142" i="13"/>
  <c r="IU141" i="13"/>
  <c r="IU138" i="13"/>
  <c r="IU135" i="13"/>
  <c r="IU131" i="13"/>
  <c r="IU127" i="13"/>
  <c r="IU123" i="13"/>
  <c r="IU119" i="13"/>
  <c r="IU145" i="13"/>
  <c r="IU136" i="13"/>
  <c r="IU132" i="13"/>
  <c r="IU128" i="13"/>
  <c r="IU124" i="13"/>
  <c r="IU120" i="13"/>
  <c r="IU164" i="13"/>
  <c r="IU162" i="13"/>
  <c r="IU148" i="13"/>
  <c r="IU146" i="13"/>
  <c r="IU140" i="13"/>
  <c r="IU163" i="13"/>
  <c r="IU149" i="13"/>
  <c r="IU137" i="13"/>
  <c r="IU133" i="13"/>
  <c r="IU129" i="13"/>
  <c r="IU125" i="13"/>
  <c r="IU150" i="13"/>
  <c r="IU139" i="13"/>
  <c r="IU143" i="13"/>
  <c r="IU144" i="13"/>
  <c r="IU134" i="13"/>
  <c r="IU130" i="13"/>
  <c r="IU121" i="13"/>
  <c r="IU114" i="13"/>
  <c r="IU107" i="13"/>
  <c r="IU103" i="13"/>
  <c r="IU99" i="13"/>
  <c r="IU95" i="13"/>
  <c r="IU91" i="13"/>
  <c r="IU111" i="13"/>
  <c r="IU110" i="13"/>
  <c r="IU108" i="13"/>
  <c r="IU104" i="13"/>
  <c r="IU100" i="13"/>
  <c r="IU96" i="13"/>
  <c r="IU92" i="13"/>
  <c r="IU118" i="13"/>
  <c r="IU116" i="13"/>
  <c r="IU122" i="13"/>
  <c r="IU109" i="13"/>
  <c r="IU105" i="13"/>
  <c r="IU101" i="13"/>
  <c r="IU97" i="13"/>
  <c r="IU93" i="13"/>
  <c r="IU126" i="13"/>
  <c r="IU117" i="13"/>
  <c r="IU112" i="13"/>
  <c r="IU86" i="13"/>
  <c r="IU82" i="13"/>
  <c r="IU78" i="13"/>
  <c r="IU98" i="13"/>
  <c r="IU115" i="13"/>
  <c r="IU87" i="13"/>
  <c r="IU83" i="13"/>
  <c r="IU79" i="13"/>
  <c r="IU75" i="13"/>
  <c r="IU71" i="13"/>
  <c r="IU67" i="13"/>
  <c r="IU113" i="13"/>
  <c r="IU102" i="13"/>
  <c r="IU84" i="13"/>
  <c r="IU80" i="13"/>
  <c r="IU76" i="13"/>
  <c r="IU72" i="13"/>
  <c r="IU68" i="13"/>
  <c r="IU106" i="13"/>
  <c r="IU90" i="13"/>
  <c r="IU88" i="13"/>
  <c r="IU85" i="13"/>
  <c r="IU81" i="13"/>
  <c r="IU77" i="13"/>
  <c r="IU73" i="13"/>
  <c r="IU69" i="13"/>
  <c r="IU94" i="13"/>
  <c r="IU70" i="13"/>
  <c r="IU66" i="13"/>
  <c r="IU64" i="13"/>
  <c r="IU61" i="13"/>
  <c r="IU57" i="13"/>
  <c r="IU53" i="13"/>
  <c r="IU89" i="13"/>
  <c r="IU65" i="13"/>
  <c r="IU74" i="13"/>
  <c r="IU62" i="13"/>
  <c r="IU58" i="13"/>
  <c r="IU54" i="13"/>
  <c r="IU50" i="13"/>
  <c r="IU46" i="13"/>
  <c r="IU42" i="13"/>
  <c r="IU52" i="13"/>
  <c r="IU44" i="13"/>
  <c r="IU40" i="13"/>
  <c r="IU36" i="13"/>
  <c r="IU32" i="13"/>
  <c r="IU28" i="13"/>
  <c r="IU47" i="13"/>
  <c r="IU45" i="13"/>
  <c r="IU56" i="13"/>
  <c r="IU48" i="13"/>
  <c r="IU41" i="13"/>
  <c r="IU37" i="13"/>
  <c r="IU33" i="13"/>
  <c r="IU29" i="13"/>
  <c r="IU25" i="13"/>
  <c r="IU21" i="13"/>
  <c r="IU17" i="13"/>
  <c r="IU60" i="13"/>
  <c r="IU49" i="13"/>
  <c r="IU51" i="13"/>
  <c r="IU38" i="13"/>
  <c r="IU34" i="13"/>
  <c r="IU30" i="13"/>
  <c r="IU26" i="13"/>
  <c r="IU22" i="13"/>
  <c r="IU18" i="13"/>
  <c r="IU55" i="13"/>
  <c r="IU59" i="13"/>
  <c r="IU39" i="13"/>
  <c r="IU35" i="13"/>
  <c r="IU31" i="13"/>
  <c r="IU27" i="13"/>
  <c r="IU23" i="13"/>
  <c r="IU19" i="13"/>
  <c r="IU63" i="13"/>
  <c r="IU43" i="13"/>
  <c r="IU12" i="13"/>
  <c r="IU24" i="13"/>
  <c r="IU15" i="13"/>
  <c r="IU13" i="13"/>
  <c r="IU20" i="13"/>
  <c r="IU14" i="13"/>
  <c r="IU16" i="13"/>
  <c r="HU36" i="13"/>
  <c r="HX36" i="13" s="1"/>
  <c r="JD4" i="13"/>
  <c r="JD2" i="13" s="1"/>
  <c r="IW4" i="13"/>
  <c r="IW2" i="13" s="1"/>
  <c r="IP38" i="13"/>
  <c r="HY38" i="13"/>
  <c r="HY29" i="13"/>
  <c r="IP29" i="13"/>
  <c r="HY37" i="13"/>
  <c r="IP37" i="13"/>
  <c r="IP71" i="13"/>
  <c r="HY71" i="13"/>
  <c r="HU73" i="13"/>
  <c r="HX73" i="13" s="1"/>
  <c r="IP43" i="13"/>
  <c r="HY43" i="13"/>
  <c r="IP59" i="13"/>
  <c r="HY59" i="13"/>
  <c r="HU96" i="13"/>
  <c r="HX96" i="13" s="1"/>
  <c r="HU104" i="13"/>
  <c r="HX104" i="13" s="1"/>
  <c r="HU117" i="13"/>
  <c r="HX117" i="13" s="1"/>
  <c r="IP140" i="13"/>
  <c r="HY112" i="13"/>
  <c r="IP112" i="13"/>
  <c r="HU145" i="13"/>
  <c r="HX145" i="13" s="1"/>
  <c r="HU156" i="13"/>
  <c r="HX156" i="13" s="1"/>
  <c r="HU160" i="13"/>
  <c r="HX160" i="13" s="1"/>
  <c r="IP166" i="13"/>
  <c r="HY166" i="13"/>
  <c r="HU193" i="13"/>
  <c r="HX193" i="13" s="1"/>
  <c r="HU179" i="13"/>
  <c r="HX179" i="13" s="1"/>
  <c r="HU187" i="13"/>
  <c r="HX187" i="13" s="1"/>
  <c r="HU40" i="13"/>
  <c r="HX40" i="13" s="1"/>
  <c r="IL10" i="13"/>
  <c r="HY4" i="13" s="1"/>
  <c r="HU28" i="13"/>
  <c r="HX28" i="13" s="1"/>
  <c r="HU14" i="13"/>
  <c r="HX14" i="13" s="1"/>
  <c r="IP197" i="13" l="1"/>
  <c r="IP174" i="13"/>
  <c r="HY30" i="13"/>
  <c r="IP146" i="13"/>
  <c r="IP86" i="13"/>
  <c r="HY162" i="13"/>
  <c r="HY103" i="13"/>
  <c r="HY97" i="13"/>
  <c r="IP33" i="13"/>
  <c r="IP49" i="13"/>
  <c r="HY75" i="13"/>
  <c r="IP99" i="13"/>
  <c r="HY170" i="13"/>
  <c r="HY107" i="13"/>
  <c r="HY101" i="13"/>
  <c r="HY149" i="13"/>
  <c r="IP118" i="13"/>
  <c r="HY22" i="13"/>
  <c r="HY51" i="13"/>
  <c r="HY108" i="13"/>
  <c r="HY42" i="13"/>
  <c r="HY78" i="13"/>
  <c r="HY26" i="13"/>
  <c r="HY191" i="13"/>
  <c r="HY41" i="13"/>
  <c r="HY45" i="13"/>
  <c r="HY47" i="13"/>
  <c r="IP167" i="13"/>
  <c r="HY167" i="13"/>
  <c r="IP48" i="13"/>
  <c r="HY48" i="13"/>
  <c r="HY40" i="13"/>
  <c r="IP40" i="13"/>
  <c r="IP160" i="13"/>
  <c r="HY160" i="13"/>
  <c r="IP104" i="13"/>
  <c r="HY104" i="13"/>
  <c r="IP16" i="13"/>
  <c r="HY16" i="13"/>
  <c r="IP144" i="13"/>
  <c r="HY144" i="13"/>
  <c r="IP137" i="13"/>
  <c r="HY137" i="13"/>
  <c r="IP183" i="13"/>
  <c r="HY183" i="13"/>
  <c r="IP135" i="13"/>
  <c r="HY135" i="13"/>
  <c r="IP65" i="13"/>
  <c r="HY65" i="13"/>
  <c r="IP44" i="13"/>
  <c r="HY44" i="13"/>
  <c r="IP105" i="13"/>
  <c r="HY105" i="13"/>
  <c r="HY175" i="13"/>
  <c r="IP175" i="13"/>
  <c r="HY116" i="13"/>
  <c r="IP116" i="13"/>
  <c r="IP92" i="13"/>
  <c r="HY92" i="13"/>
  <c r="IP184" i="13"/>
  <c r="HY184" i="13"/>
  <c r="IP46" i="13"/>
  <c r="HY46" i="13"/>
  <c r="IC8" i="13"/>
  <c r="Z5" i="13"/>
  <c r="IP147" i="13"/>
  <c r="HY147" i="13"/>
  <c r="HY79" i="13"/>
  <c r="IP79" i="13"/>
  <c r="HY192" i="13"/>
  <c r="IP192" i="13"/>
  <c r="HY136" i="13"/>
  <c r="IP136" i="13"/>
  <c r="HY110" i="13"/>
  <c r="IP110" i="13"/>
  <c r="IP125" i="13"/>
  <c r="HY125" i="13"/>
  <c r="IP179" i="13"/>
  <c r="HY179" i="13"/>
  <c r="IP145" i="13"/>
  <c r="HY145" i="13"/>
  <c r="IU4" i="13"/>
  <c r="IU2" i="13" s="1"/>
  <c r="IP180" i="13"/>
  <c r="HY180" i="13"/>
  <c r="IP98" i="13"/>
  <c r="HY98" i="13"/>
  <c r="IP70" i="13"/>
  <c r="HY70" i="13"/>
  <c r="IP185" i="13"/>
  <c r="HY185" i="13"/>
  <c r="IP77" i="13"/>
  <c r="HY77" i="13"/>
  <c r="IP188" i="13"/>
  <c r="HY188" i="13"/>
  <c r="HY171" i="13"/>
  <c r="IP171" i="13"/>
  <c r="IP127" i="13"/>
  <c r="HY127" i="13"/>
  <c r="IP81" i="13"/>
  <c r="HY81" i="13"/>
  <c r="IP119" i="13"/>
  <c r="HY119" i="13"/>
  <c r="IP53" i="13"/>
  <c r="HY53" i="13"/>
  <c r="IP190" i="13"/>
  <c r="HY190" i="13"/>
  <c r="IP120" i="13"/>
  <c r="HY120" i="13"/>
  <c r="IP187" i="13"/>
  <c r="HY187" i="13"/>
  <c r="IP189" i="13"/>
  <c r="HY189" i="13"/>
  <c r="HY196" i="13"/>
  <c r="IP196" i="13"/>
  <c r="IP115" i="13"/>
  <c r="HY115" i="13"/>
  <c r="IP128" i="13"/>
  <c r="HY128" i="13"/>
  <c r="IP36" i="13"/>
  <c r="HY36" i="13"/>
  <c r="IP163" i="13"/>
  <c r="HY163" i="13"/>
  <c r="IP84" i="13"/>
  <c r="HY84" i="13"/>
  <c r="IP143" i="13"/>
  <c r="HY143" i="13"/>
  <c r="IP85" i="13"/>
  <c r="HY85" i="13"/>
  <c r="HY194" i="13"/>
  <c r="IP194" i="13"/>
  <c r="HY25" i="13"/>
  <c r="IP25" i="13"/>
  <c r="IP164" i="13"/>
  <c r="HY164" i="13"/>
  <c r="HY88" i="13"/>
  <c r="IP88" i="13"/>
  <c r="IP27" i="13"/>
  <c r="HY27" i="13"/>
  <c r="IP133" i="13"/>
  <c r="HY133" i="13"/>
  <c r="IP195" i="13"/>
  <c r="HY195" i="13"/>
  <c r="HY154" i="13"/>
  <c r="IP154" i="13"/>
  <c r="IP66" i="13"/>
  <c r="HY66" i="13"/>
  <c r="IP73" i="13"/>
  <c r="HY73" i="13"/>
  <c r="IP168" i="13"/>
  <c r="HY168" i="13"/>
  <c r="IP76" i="13"/>
  <c r="HY76" i="13"/>
  <c r="IP93" i="13"/>
  <c r="HY93" i="13"/>
  <c r="IP35" i="13"/>
  <c r="HY35" i="13"/>
  <c r="HY186" i="13"/>
  <c r="IP186" i="13"/>
  <c r="IP152" i="13"/>
  <c r="HY152" i="13"/>
  <c r="IP24" i="13"/>
  <c r="HY24" i="13"/>
  <c r="IP34" i="13"/>
  <c r="HY34" i="13"/>
  <c r="IP169" i="13"/>
  <c r="HY169" i="13"/>
  <c r="IP80" i="13"/>
  <c r="HY80" i="13"/>
  <c r="IP113" i="13"/>
  <c r="HY113" i="13"/>
  <c r="IP172" i="13"/>
  <c r="HY172" i="13"/>
  <c r="IP122" i="13"/>
  <c r="HY122" i="13"/>
  <c r="IP57" i="13"/>
  <c r="HY57" i="13"/>
  <c r="IP198" i="13"/>
  <c r="HY198" i="13"/>
  <c r="IP14" i="13"/>
  <c r="HY14" i="13"/>
  <c r="IP193" i="13"/>
  <c r="HY193" i="13"/>
  <c r="HY159" i="13"/>
  <c r="IP159" i="13"/>
  <c r="IP114" i="13"/>
  <c r="HY114" i="13"/>
  <c r="IP68" i="13"/>
  <c r="HY68" i="13"/>
  <c r="IP39" i="13"/>
  <c r="HY39" i="13"/>
  <c r="IP132" i="13"/>
  <c r="HY132" i="13"/>
  <c r="IP67" i="13"/>
  <c r="HY67" i="13"/>
  <c r="IP155" i="13"/>
  <c r="HY155" i="13"/>
  <c r="IP72" i="13"/>
  <c r="HY72" i="13"/>
  <c r="IP21" i="13"/>
  <c r="HY21" i="13"/>
  <c r="IP181" i="13"/>
  <c r="HY181" i="13"/>
  <c r="HY111" i="13"/>
  <c r="IP111" i="13"/>
  <c r="HY158" i="13"/>
  <c r="IP158" i="13"/>
  <c r="IP131" i="13"/>
  <c r="HY131" i="13"/>
  <c r="IP74" i="13"/>
  <c r="HY74" i="13"/>
  <c r="IP96" i="13"/>
  <c r="HY96" i="13"/>
  <c r="IP199" i="13"/>
  <c r="HY199" i="13"/>
  <c r="HY139" i="13"/>
  <c r="IP139" i="13"/>
  <c r="IP28" i="13"/>
  <c r="HY28" i="13"/>
  <c r="IP151" i="13"/>
  <c r="HY151" i="13"/>
  <c r="IP58" i="13"/>
  <c r="HY58" i="13"/>
  <c r="IP142" i="13"/>
  <c r="HY142" i="13"/>
  <c r="IP23" i="13"/>
  <c r="HY23" i="13"/>
  <c r="IP124" i="13"/>
  <c r="HY124" i="13"/>
  <c r="IP12" i="13"/>
  <c r="HY12" i="13"/>
  <c r="HX10" i="13"/>
  <c r="HU2" i="13" s="1"/>
  <c r="IP148" i="13"/>
  <c r="HY148" i="13"/>
  <c r="IP62" i="13"/>
  <c r="HY62" i="13"/>
  <c r="IP173" i="13"/>
  <c r="HY173" i="13"/>
  <c r="IP102" i="13"/>
  <c r="HY102" i="13"/>
  <c r="IP31" i="13"/>
  <c r="HY31" i="13"/>
  <c r="IP161" i="13"/>
  <c r="HY161" i="13"/>
  <c r="IP109" i="13"/>
  <c r="HY109" i="13"/>
  <c r="IP156" i="13"/>
  <c r="HY156" i="13"/>
  <c r="IP123" i="13"/>
  <c r="HY123" i="13"/>
  <c r="IP69" i="13"/>
  <c r="HY69" i="13"/>
  <c r="IP20" i="13"/>
  <c r="HY20" i="13"/>
  <c r="IP61" i="13"/>
  <c r="HY61" i="13"/>
  <c r="IP117" i="13"/>
  <c r="HY117" i="13"/>
  <c r="IP153" i="13"/>
  <c r="HY153" i="13"/>
  <c r="IP50" i="13"/>
  <c r="HY50" i="13"/>
  <c r="IP17" i="13"/>
  <c r="HY17" i="13"/>
  <c r="IP121" i="13"/>
  <c r="HY121" i="13"/>
  <c r="HY83" i="13"/>
  <c r="IP83" i="13"/>
  <c r="IP13" i="13"/>
  <c r="HY13" i="13"/>
  <c r="IP176" i="13"/>
  <c r="HY176" i="13"/>
  <c r="IP138" i="13"/>
  <c r="HY138" i="13"/>
  <c r="HY141" i="13"/>
  <c r="IP141" i="13"/>
  <c r="HY100" i="13"/>
  <c r="IP100" i="13"/>
  <c r="IP32" i="13"/>
  <c r="HY32" i="13"/>
  <c r="IP54" i="13"/>
  <c r="HY54" i="13"/>
  <c r="IP165" i="13"/>
  <c r="HY165" i="13"/>
  <c r="IP87" i="13"/>
  <c r="HY87" i="13"/>
  <c r="IO5" i="13"/>
  <c r="HY5" i="13"/>
  <c r="IP157" i="13"/>
  <c r="HY157" i="13"/>
  <c r="IP129" i="13"/>
  <c r="HY129" i="13"/>
  <c r="ID8" i="13" l="1"/>
  <c r="AE5" i="13"/>
  <c r="HV3" i="13"/>
  <c r="HY10" i="13"/>
  <c r="IP2" i="13" s="1"/>
  <c r="IQ2" i="13" l="1"/>
  <c r="IP3" i="13"/>
  <c r="IQ3" i="13" s="1"/>
  <c r="IP6" i="13"/>
  <c r="HU4" i="13"/>
  <c r="AI5" i="13"/>
  <c r="IE8" i="13"/>
  <c r="IF8" i="13" l="1"/>
  <c r="AN5" i="13"/>
  <c r="HV5" i="13"/>
  <c r="HU6" i="13" s="1"/>
  <c r="HV7" i="13"/>
  <c r="IP9" i="13"/>
  <c r="IP8" i="13"/>
  <c r="IP7" i="13"/>
  <c r="HU8" i="13" l="1"/>
  <c r="IG8" i="13"/>
  <c r="AR5" i="13"/>
  <c r="HV9" i="13" l="1"/>
  <c r="HU10" i="13"/>
  <c r="AV5" i="13"/>
  <c r="IH8" i="13"/>
  <c r="BA5" i="13" l="1"/>
  <c r="II8" i="13"/>
  <c r="IJ8" i="13" l="1"/>
  <c r="BE5" i="13"/>
  <c r="IK8" i="13" l="1"/>
  <c r="BN5" i="13" s="1"/>
  <c r="BI5" i="13"/>
  <c r="K6" i="17" l="1"/>
  <c r="N6" i="17" s="1"/>
  <c r="K7" i="17"/>
  <c r="N7" i="17" s="1"/>
  <c r="K8" i="17"/>
  <c r="K9" i="17"/>
  <c r="N9" i="17" s="1"/>
  <c r="K10" i="17"/>
  <c r="N10" i="17" s="1"/>
  <c r="K11" i="17"/>
  <c r="N11" i="17" s="1"/>
  <c r="K12" i="17"/>
  <c r="N12" i="17" s="1"/>
  <c r="K13" i="17"/>
  <c r="N13" i="17" s="1"/>
  <c r="K14" i="17"/>
  <c r="N14" i="17" s="1"/>
  <c r="K15" i="17"/>
  <c r="N15" i="17" s="1"/>
  <c r="K16" i="17"/>
  <c r="N16" i="17" s="1"/>
  <c r="K17" i="17"/>
  <c r="N17" i="17" s="1"/>
  <c r="K18" i="17"/>
  <c r="N18" i="17" s="1"/>
  <c r="K19" i="17"/>
  <c r="N19" i="17" s="1"/>
  <c r="K20" i="17"/>
  <c r="N20" i="17" s="1"/>
  <c r="K21" i="17"/>
  <c r="N21" i="17" s="1"/>
  <c r="K22" i="17"/>
  <c r="N22" i="17" s="1"/>
  <c r="K23" i="17"/>
  <c r="N23" i="17" s="1"/>
  <c r="K24" i="17"/>
  <c r="N24" i="17" s="1"/>
  <c r="K25" i="17"/>
  <c r="N25" i="17" s="1"/>
  <c r="K26" i="17"/>
  <c r="N26" i="17" s="1"/>
  <c r="K27" i="17"/>
  <c r="N27" i="17" s="1"/>
  <c r="K28" i="17"/>
  <c r="N28" i="17" s="1"/>
  <c r="K29" i="17"/>
  <c r="N29" i="17" s="1"/>
  <c r="K30" i="17"/>
  <c r="N30" i="17" s="1"/>
  <c r="K31" i="17"/>
  <c r="N31" i="17" s="1"/>
  <c r="K32" i="17"/>
  <c r="N32" i="17" s="1"/>
  <c r="K33" i="17"/>
  <c r="N33" i="17" s="1"/>
  <c r="K5" i="17"/>
  <c r="N5" i="17" s="1"/>
  <c r="N8" i="17" l="1"/>
  <c r="L8" i="17"/>
  <c r="M31" i="17"/>
  <c r="L31" i="17"/>
  <c r="L19" i="17"/>
  <c r="M19" i="17"/>
  <c r="L11" i="17"/>
  <c r="M11" i="17"/>
  <c r="L26" i="17"/>
  <c r="M26" i="17"/>
  <c r="M22" i="17"/>
  <c r="L22" i="17"/>
  <c r="L18" i="17"/>
  <c r="M18" i="17"/>
  <c r="L14" i="17"/>
  <c r="M14" i="17"/>
  <c r="L10" i="17"/>
  <c r="M10" i="17"/>
  <c r="L6" i="17"/>
  <c r="M6" i="17"/>
  <c r="L27" i="17"/>
  <c r="M27" i="17"/>
  <c r="L23" i="17"/>
  <c r="M23" i="17"/>
  <c r="M15" i="17"/>
  <c r="L15" i="17"/>
  <c r="M7" i="17"/>
  <c r="L7" i="17"/>
  <c r="L30" i="17"/>
  <c r="M30" i="17"/>
  <c r="L33" i="17"/>
  <c r="M33" i="17"/>
  <c r="L29" i="17"/>
  <c r="M29" i="17"/>
  <c r="L25" i="17"/>
  <c r="M25" i="17"/>
  <c r="L17" i="17"/>
  <c r="M17" i="17"/>
  <c r="L13" i="17"/>
  <c r="M13" i="17"/>
  <c r="M9" i="17"/>
  <c r="L9" i="17"/>
  <c r="M5" i="17"/>
  <c r="L5" i="17"/>
  <c r="M32" i="17"/>
  <c r="L32" i="17"/>
  <c r="M28" i="17"/>
  <c r="L28" i="17"/>
  <c r="L24" i="17"/>
  <c r="M24" i="17"/>
  <c r="M20" i="17"/>
  <c r="L20" i="17"/>
  <c r="L16" i="17"/>
  <c r="M16" i="17"/>
  <c r="M12" i="17"/>
  <c r="L12" i="17"/>
  <c r="M8" i="17"/>
  <c r="L21" i="17"/>
  <c r="M21" i="17"/>
  <c r="B6" i="15" l="1"/>
  <c r="B4" i="15"/>
  <c r="B7" i="15"/>
  <c r="B8" i="15"/>
  <c r="B3" i="15"/>
  <c r="B5" i="15"/>
  <c r="B2" i="15"/>
  <c r="G2" i="15"/>
  <c r="H2" i="15"/>
  <c r="H8" i="15" l="1"/>
  <c r="G8" i="15"/>
  <c r="F8" i="15"/>
  <c r="E8" i="15"/>
  <c r="C8" i="15"/>
  <c r="H7" i="15"/>
  <c r="G7" i="15"/>
  <c r="F7" i="15"/>
  <c r="E7" i="15"/>
  <c r="C7" i="15"/>
  <c r="H4" i="15"/>
  <c r="G4" i="15"/>
  <c r="F4" i="15"/>
  <c r="E4" i="15"/>
  <c r="C4" i="15"/>
  <c r="H6" i="15"/>
  <c r="G6" i="15"/>
  <c r="F6" i="15"/>
  <c r="E6" i="15"/>
  <c r="C6" i="15"/>
  <c r="H5" i="15"/>
  <c r="G5" i="15"/>
  <c r="F5" i="15"/>
  <c r="E5" i="15"/>
  <c r="C5" i="15"/>
  <c r="H3" i="15"/>
  <c r="G3" i="15"/>
  <c r="F3" i="15"/>
  <c r="E3" i="15"/>
  <c r="C3" i="15"/>
  <c r="F2" i="15"/>
  <c r="E2" i="15"/>
  <c r="C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kestrel.stone</author>
    <author>Kestrel Stone</author>
    <author>tc={BCE424D3-2CFC-49F5-BF45-D9A3EA4A7D28}</author>
    <author>tc={6FF23ADA-D448-4E42-BC29-F4347D36E3E7}</author>
  </authors>
  <commentList>
    <comment ref="H10" authorId="0" shapeId="0" xr:uid="{1F8066C5-6166-42F6-B74F-C66DE0A20BAE}">
      <text>
        <r>
          <rPr>
            <b/>
            <sz val="9"/>
            <color indexed="81"/>
            <rFont val="Tahoma"/>
            <family val="2"/>
          </rPr>
          <t>kestrel.stone:</t>
        </r>
        <r>
          <rPr>
            <sz val="9"/>
            <color indexed="81"/>
            <rFont val="Tahoma"/>
            <family val="2"/>
          </rPr>
          <t xml:space="preserve">
WBS TIPS: 
1.  To cut and paste content, cut the entire row and  then "insert cut rows"; OR copy content then "paste special &gt; values". 
2.  If you insert or move a row, refresh the numbering in the "Sort" column .. This will allow you to return tot he order of the original WBS after sorting by other columns (e.g. sorting A&gt;Z in the RACI chart).
3. Use the columns (e.g. L1, L2, L3 columns) to indicate subordinate levels in the WBS.
4. To import an indented list from a SmartArt Hierarchy:
   a) 'select all' then 'copy' the indented list in SmartArt
   b) paste the list into a Word document using 'paste special: keep text only'
   c) 'select all' then 'paste special: values only' into cell B10 (under "Phase No."). 
5. Use the Phase No. column (B) to segment this page by greying out summary tasks. Use the following hierarchy:
   Level 1: number - e.g. 1 .....................................row will turn dark grey
   Level 2: number[dot]subnumber - e.g. 1.1.......row will turn light grey
   Level 3: "333"......................................................row will turn light purple
   Level 4: "444"......................................................row will turn light blue</t>
        </r>
      </text>
    </comment>
    <comment ref="O11" authorId="1" shapeId="0" xr:uid="{A5D689B6-965F-4A55-8BB6-D62A23BFA763}">
      <text>
        <r>
          <rPr>
            <b/>
            <sz val="9"/>
            <color indexed="81"/>
            <rFont val="Tahoma"/>
            <family val="2"/>
          </rPr>
          <t>Kestrel Stone:</t>
        </r>
        <r>
          <rPr>
            <sz val="9"/>
            <color indexed="81"/>
            <rFont val="Tahoma"/>
            <family val="2"/>
          </rPr>
          <t xml:space="preserve">
Double-click to reveal the formula, then drag the coloured ring off the project start date and drop onto the completion date of the activity's predecessor</t>
        </r>
      </text>
    </comment>
    <comment ref="HD11" authorId="2" shapeId="0" xr:uid="{BCE424D3-2CFC-49F5-BF45-D9A3EA4A7D28}">
      <text>
        <t>[Threaded comment]
Your version of Excel allows you to read this threaded comment; however, any edits to it will get removed if the file is opened in a newer version of Excel. Learn more: https://go.microsoft.com/fwlink/?linkid=870924
Comment:
    initials of 1st person allocated to this activity</t>
      </text>
    </comment>
    <comment ref="HE11" authorId="3" shapeId="0" xr:uid="{6FF23ADA-D448-4E42-BC29-F4347D36E3E7}">
      <text>
        <t>[Threaded comment]
Your version of Excel allows you to read this threaded comment; however, any edits to it will get removed if the file is opened in a newer version of Excel. Learn more: https://go.microsoft.com/fwlink/?linkid=870924
Comment:
    how much time has been budgeted for this activity</t>
      </text>
    </comment>
  </commentList>
</comments>
</file>

<file path=xl/sharedStrings.xml><?xml version="1.0" encoding="utf-8"?>
<sst xmlns="http://schemas.openxmlformats.org/spreadsheetml/2006/main" count="909" uniqueCount="657">
  <si>
    <t>Issue Log</t>
  </si>
  <si>
    <t>Date</t>
  </si>
  <si>
    <t xml:space="preserve">Responsible team member </t>
  </si>
  <si>
    <t>Due date</t>
  </si>
  <si>
    <t>Change Requests</t>
  </si>
  <si>
    <t>Impact Analysis</t>
  </si>
  <si>
    <t>Decision</t>
  </si>
  <si>
    <t>Approved or denied?</t>
  </si>
  <si>
    <t>Date raised</t>
  </si>
  <si>
    <t>Raised by</t>
  </si>
  <si>
    <t>Description of issue</t>
  </si>
  <si>
    <t>Date identified</t>
  </si>
  <si>
    <t>Author</t>
  </si>
  <si>
    <t>ID</t>
  </si>
  <si>
    <t>Comments</t>
  </si>
  <si>
    <t xml:space="preserve">Change Log </t>
  </si>
  <si>
    <t>Description of change request</t>
  </si>
  <si>
    <t>Action required</t>
  </si>
  <si>
    <t>Closed</t>
  </si>
  <si>
    <t>ACTIONS</t>
  </si>
  <si>
    <t>ISSUES</t>
  </si>
  <si>
    <t>CHANGES</t>
  </si>
  <si>
    <t>LESSONS LEARNED</t>
  </si>
  <si>
    <t>RISKS</t>
  </si>
  <si>
    <t>Decision required</t>
  </si>
  <si>
    <t>Monitor</t>
  </si>
  <si>
    <t>Escalated</t>
  </si>
  <si>
    <t>ASSUMPTIONS</t>
  </si>
  <si>
    <t>Action description</t>
  </si>
  <si>
    <t>Risk Description</t>
  </si>
  <si>
    <t>Likelihood</t>
  </si>
  <si>
    <t>Impact</t>
  </si>
  <si>
    <t>Certain</t>
  </si>
  <si>
    <t>Likely</t>
  </si>
  <si>
    <t>Possible</t>
  </si>
  <si>
    <t>Unlikely</t>
  </si>
  <si>
    <t>Rare</t>
  </si>
  <si>
    <t>Insignificant</t>
  </si>
  <si>
    <t>Minor</t>
  </si>
  <si>
    <t>Moderate</t>
  </si>
  <si>
    <t>Major</t>
  </si>
  <si>
    <t>Low</t>
  </si>
  <si>
    <t>Medium</t>
  </si>
  <si>
    <t>High</t>
  </si>
  <si>
    <t>Extreme</t>
  </si>
  <si>
    <t>How to use this tool</t>
  </si>
  <si>
    <t>Causes</t>
  </si>
  <si>
    <t>Any other comments?</t>
  </si>
  <si>
    <r>
      <t xml:space="preserve">Lesson 
</t>
    </r>
    <r>
      <rPr>
        <i/>
        <sz val="11"/>
        <color theme="0"/>
        <rFont val="Calibri"/>
        <family val="2"/>
        <scheme val="minor"/>
      </rPr>
      <t>- What insight or learning has been gained?</t>
    </r>
  </si>
  <si>
    <r>
      <t xml:space="preserve">Recommendations for this project/program
</t>
    </r>
    <r>
      <rPr>
        <i/>
        <sz val="11"/>
        <color theme="0"/>
        <rFont val="Calibri"/>
        <family val="2"/>
        <scheme val="minor"/>
      </rPr>
      <t>- In light of this insight, what should be done differently for the remainder of this project?</t>
    </r>
  </si>
  <si>
    <r>
      <t xml:space="preserve">Share history
</t>
    </r>
    <r>
      <rPr>
        <i/>
        <sz val="11"/>
        <color theme="0"/>
        <rFont val="Calibri"/>
        <family val="2"/>
        <scheme val="minor"/>
      </rPr>
      <t>- Date and person/s communicated with</t>
    </r>
  </si>
  <si>
    <r>
      <t xml:space="preserve">Sharing of lesson learned
</t>
    </r>
    <r>
      <rPr>
        <i/>
        <sz val="11"/>
        <color theme="0"/>
        <rFont val="Calibri"/>
        <family val="2"/>
        <scheme val="minor"/>
      </rPr>
      <t>- What other programs/ projects/ teams could benefit from this insight/learning?</t>
    </r>
  </si>
  <si>
    <r>
      <t>Impact on project</t>
    </r>
    <r>
      <rPr>
        <sz val="11"/>
        <color theme="0"/>
        <rFont val="Calibri"/>
        <family val="2"/>
        <scheme val="minor"/>
      </rPr>
      <t xml:space="preserve">
(current and potential)</t>
    </r>
  </si>
  <si>
    <r>
      <t>Impact on organisation</t>
    </r>
    <r>
      <rPr>
        <sz val="11"/>
        <color theme="0"/>
        <rFont val="Calibri"/>
        <family val="2"/>
        <scheme val="minor"/>
      </rPr>
      <t xml:space="preserve">
(current and potential)</t>
    </r>
  </si>
  <si>
    <r>
      <t xml:space="preserve">The Pro's
</t>
    </r>
    <r>
      <rPr>
        <i/>
        <sz val="11"/>
        <color theme="0"/>
        <rFont val="Calibri"/>
        <family val="2"/>
        <scheme val="minor"/>
      </rPr>
      <t xml:space="preserve">- Reasons to approve the change
- Positive impact on the project, product, organisation, and/or stakeholders
- Potential new opportunities and benefits </t>
    </r>
  </si>
  <si>
    <r>
      <t xml:space="preserve">The Con's
</t>
    </r>
    <r>
      <rPr>
        <i/>
        <sz val="11"/>
        <color theme="0"/>
        <rFont val="Calibri"/>
        <family val="2"/>
        <scheme val="minor"/>
      </rPr>
      <t>- Reasons NOT to approve the change
- Negative impact on project, product, organisation, and/or stakeholders
- Potential new threats</t>
    </r>
  </si>
  <si>
    <t>Decision maker</t>
  </si>
  <si>
    <t>Date added</t>
  </si>
  <si>
    <r>
      <t xml:space="preserve">Background
</t>
    </r>
    <r>
      <rPr>
        <i/>
        <sz val="11"/>
        <color theme="0"/>
        <rFont val="Calibri"/>
        <family val="2"/>
        <scheme val="minor"/>
      </rPr>
      <t>- What happened? Describe the context in which the lesson was learned.</t>
    </r>
  </si>
  <si>
    <t>RADICAL Register</t>
  </si>
  <si>
    <t>Select from drop-down options</t>
  </si>
  <si>
    <t xml:space="preserve">Description </t>
  </si>
  <si>
    <t>Assumption or Constraint?</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</si>
  <si>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</si>
  <si>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</si>
  <si>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</si>
  <si>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</si>
  <si>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</si>
  <si>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</si>
  <si>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</si>
  <si>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</si>
  <si>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</si>
  <si>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</si>
  <si>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</si>
  <si>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</si>
  <si>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</si>
  <si>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</si>
  <si>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</si>
  <si>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</si>
  <si>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</si>
  <si>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</si>
  <si>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</si>
  <si>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</si>
  <si>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</si>
  <si>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</si>
  <si>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</si>
  <si>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</si>
  <si>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</si>
  <si>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</si>
  <si>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</si>
  <si>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</si>
  <si>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</si>
  <si>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</si>
  <si>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</si>
  <si>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</si>
  <si>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</si>
  <si>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</si>
  <si>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</si>
  <si>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</si>
  <si>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</si>
  <si>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</si>
  <si>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</si>
  <si>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</si>
  <si>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</si>
  <si>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</si>
  <si>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</si>
  <si>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</si>
  <si>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</si>
  <si>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</si>
  <si>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</si>
  <si>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</si>
  <si>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</si>
  <si>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</si>
  <si>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</si>
  <si>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</si>
  <si>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</si>
  <si>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</si>
  <si>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</si>
  <si>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</si>
  <si>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</si>
  <si>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</si>
  <si>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</si>
  <si>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Action Register</t>
  </si>
  <si>
    <t>CR1</t>
  </si>
  <si>
    <t>Change Request ID</t>
  </si>
  <si>
    <t>CR2</t>
  </si>
  <si>
    <t>CR3</t>
  </si>
  <si>
    <t>CR4</t>
  </si>
  <si>
    <t>CR5</t>
  </si>
  <si>
    <t>CR6</t>
  </si>
  <si>
    <t>CR7</t>
  </si>
  <si>
    <t>CR8</t>
  </si>
  <si>
    <t>CR9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</si>
  <si>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</si>
  <si>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</si>
  <si>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</si>
  <si>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</si>
  <si>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</si>
  <si>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</si>
  <si>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</si>
  <si>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</si>
  <si>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</si>
  <si>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</si>
  <si>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</si>
  <si>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</si>
  <si>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</si>
  <si>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</si>
  <si>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</si>
  <si>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</si>
  <si>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</si>
  <si>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</si>
  <si>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</si>
  <si>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</si>
  <si>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</si>
  <si>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Added by</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</si>
  <si>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</si>
  <si>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</si>
  <si>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</si>
  <si>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</si>
  <si>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</si>
  <si>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</si>
  <si>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</si>
  <si>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</si>
  <si>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</si>
  <si>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</si>
  <si>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</si>
  <si>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</si>
  <si>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</si>
  <si>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</si>
  <si>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</si>
  <si>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</si>
  <si>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</si>
  <si>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</si>
  <si>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</si>
  <si>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</si>
  <si>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</si>
  <si>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</si>
  <si>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</si>
  <si>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</si>
  <si>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</si>
  <si>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</si>
  <si>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</si>
  <si>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</si>
  <si>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</si>
  <si>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</si>
  <si>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AC1</t>
  </si>
  <si>
    <t>AC2</t>
  </si>
  <si>
    <t>AC3</t>
  </si>
  <si>
    <t>AC4</t>
  </si>
  <si>
    <t>AC5</t>
  </si>
  <si>
    <t>AC6</t>
  </si>
  <si>
    <t>AC7</t>
  </si>
  <si>
    <t>AC8</t>
  </si>
  <si>
    <t>AC9</t>
  </si>
  <si>
    <t>AC10</t>
  </si>
  <si>
    <t>AC11</t>
  </si>
  <si>
    <t>AC12</t>
  </si>
  <si>
    <t>AC13</t>
  </si>
  <si>
    <t>AC14</t>
  </si>
  <si>
    <t>AC15</t>
  </si>
  <si>
    <t>AC16</t>
  </si>
  <si>
    <t>AC17</t>
  </si>
  <si>
    <t>AC18</t>
  </si>
  <si>
    <t>AC19</t>
  </si>
  <si>
    <t>AC20</t>
  </si>
  <si>
    <t>AC21</t>
  </si>
  <si>
    <t>AC22</t>
  </si>
  <si>
    <t>AC23</t>
  </si>
  <si>
    <t>AC24</t>
  </si>
  <si>
    <t>AC25</t>
  </si>
  <si>
    <t>AC26</t>
  </si>
  <si>
    <t>AC27</t>
  </si>
  <si>
    <t>AC28</t>
  </si>
  <si>
    <t>AC29</t>
  </si>
  <si>
    <t>AC30</t>
  </si>
  <si>
    <r>
      <t>Response</t>
    </r>
    <r>
      <rPr>
        <i/>
        <sz val="11"/>
        <color theme="0"/>
        <rFont val="Calibri"/>
        <family val="2"/>
        <scheme val="minor"/>
      </rPr>
      <t xml:space="preserve"> 
- What (if anything) will be done to confirm the assumption or work around the constraint?</t>
    </r>
  </si>
  <si>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</si>
  <si>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</si>
  <si>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</si>
  <si>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</si>
  <si>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</si>
  <si>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</si>
  <si>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</si>
  <si>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</si>
  <si>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</si>
  <si>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</si>
  <si>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</si>
  <si>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</si>
  <si>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</si>
  <si>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</si>
  <si>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</si>
  <si>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</si>
  <si>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</si>
  <si>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</si>
  <si>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</si>
  <si>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</si>
  <si>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</si>
  <si>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</si>
  <si>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</si>
  <si>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</si>
  <si>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</si>
  <si>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</si>
  <si>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</si>
  <si>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</si>
  <si>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</si>
  <si>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</si>
  <si>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r>
      <t xml:space="preserve">Recommendations for others
</t>
    </r>
    <r>
      <rPr>
        <i/>
        <sz val="11"/>
        <color theme="0"/>
        <rFont val="Calibri"/>
        <family val="2"/>
        <scheme val="minor"/>
      </rPr>
      <t>- What should be done differently on future projects? What should project managers be mindful of in future?</t>
    </r>
  </si>
  <si>
    <t>Assumptions &amp; Constraints Log</t>
  </si>
  <si>
    <t>Lessons Learned Register</t>
  </si>
  <si>
    <t>Consequences of NOT approving the change</t>
  </si>
  <si>
    <t>Date of decision</t>
  </si>
  <si>
    <t>Likely impact on broader community, customers, environment, reputation</t>
  </si>
  <si>
    <t>Team member responsible for implementing RS</t>
  </si>
  <si>
    <t>Response strategy (RS)</t>
  </si>
  <si>
    <t>Approved budget for RS</t>
  </si>
  <si>
    <t>Due date for RS</t>
  </si>
  <si>
    <t>Risk Categories</t>
  </si>
  <si>
    <t>Risk Responses- directions to the project manager/team</t>
  </si>
  <si>
    <t>Safety</t>
  </si>
  <si>
    <t>Environmental</t>
  </si>
  <si>
    <t>Budget</t>
  </si>
  <si>
    <t>Schedule</t>
  </si>
  <si>
    <t>Benefits Realisation</t>
  </si>
  <si>
    <t>Reputational</t>
  </si>
  <si>
    <t>Legal</t>
  </si>
  <si>
    <t>Community</t>
  </si>
  <si>
    <t xml:space="preserve">Technical </t>
  </si>
  <si>
    <t xml:space="preserve">Stakeholder </t>
  </si>
  <si>
    <t>Risk Level classification</t>
  </si>
  <si>
    <t>Which category best reflects this risk?</t>
  </si>
  <si>
    <t>Threat</t>
  </si>
  <si>
    <t>Opportunity</t>
  </si>
  <si>
    <t>Risk Type</t>
  </si>
  <si>
    <t>Is the risk an opportunity or threat?</t>
  </si>
  <si>
    <t xml:space="preserve">Consequence </t>
  </si>
  <si>
    <t>Residual Likelihood</t>
  </si>
  <si>
    <t>Residual Consequence</t>
  </si>
  <si>
    <t>Expected Response</t>
  </si>
  <si>
    <t>Date RTS completed (actual)</t>
  </si>
  <si>
    <t>What impacts and consequences might arise if the risk were to occur?</t>
  </si>
  <si>
    <t>Yes - inform the sponsor by email within 3 working days.</t>
  </si>
  <si>
    <t>No, but continue to monitor risk in the RADICAL Register</t>
  </si>
  <si>
    <t>Level</t>
  </si>
  <si>
    <t>Need for Escalation</t>
  </si>
  <si>
    <t>Expected response</t>
  </si>
  <si>
    <t xml:space="preserve"> = auto-populated, do not delete content</t>
  </si>
  <si>
    <t>If the risk eventuates, what action must be taken by the team? Who must be informed and involved in issue management?</t>
  </si>
  <si>
    <t xml:space="preserve">In the interest of supporting ‘good work, done well’, Elemental Projects offers this and other project management templates, free of charge, for people with projects – visit www.elemental-projects.com.au. Users may adapt, use, reproduce, and share our templates on the condition that they are not on sold. Elemental Projects accepts no liability for projects managed using these templates. Copyright © Elemental Projects (Australia) Pty Ltd. </t>
  </si>
  <si>
    <t>DASHBOARD</t>
  </si>
  <si>
    <t>Project start date:</t>
  </si>
  <si>
    <t>R = Responsible</t>
  </si>
  <si>
    <t>Name of team member</t>
  </si>
  <si>
    <t>Initials</t>
  </si>
  <si>
    <t>Rate</t>
  </si>
  <si>
    <t>Per</t>
  </si>
  <si>
    <t xml:space="preserve">Comments </t>
  </si>
  <si>
    <t>Direct Costs:</t>
  </si>
  <si>
    <t xml:space="preserve"> + Project Contingency: </t>
  </si>
  <si>
    <t>Monthly budget estimates (value of work planned to be completed/receipted in each month)</t>
  </si>
  <si>
    <t>C = Contributor</t>
  </si>
  <si>
    <t>PM's delegation:</t>
  </si>
  <si>
    <t>FY ending:</t>
  </si>
  <si>
    <t xml:space="preserve"> + Management Reserve:</t>
  </si>
  <si>
    <t xml:space="preserve">Amber = due in </t>
  </si>
  <si>
    <t>days</t>
  </si>
  <si>
    <t xml:space="preserve">Adjust start date to </t>
  </si>
  <si>
    <t>Sponsor</t>
  </si>
  <si>
    <t>Project Manager</t>
  </si>
  <si>
    <t>Team Member 1</t>
  </si>
  <si>
    <t>Team Member 2</t>
  </si>
  <si>
    <t>Team Member 3</t>
  </si>
  <si>
    <t>Team Member 4</t>
  </si>
  <si>
    <t>Team Member 5</t>
  </si>
  <si>
    <t>Team Member 6</t>
  </si>
  <si>
    <t>Team Member 7</t>
  </si>
  <si>
    <t>Team Member 8</t>
  </si>
  <si>
    <t>Team Member 9</t>
  </si>
  <si>
    <t>Team Member 10</t>
  </si>
  <si>
    <t>Project Budget:</t>
  </si>
  <si>
    <t>Total costed
(excl. GST):</t>
  </si>
  <si>
    <t xml:space="preserve"> + Indirect Costs / Overhead:</t>
  </si>
  <si>
    <t>View Gantt chart from:</t>
  </si>
  <si>
    <t>Project Cost Estimate:</t>
  </si>
  <si>
    <t>Total Budgeted:</t>
  </si>
  <si>
    <t>Earned Value:</t>
  </si>
  <si>
    <t>FY ending in</t>
  </si>
  <si>
    <t>Total Actual Cost:</t>
  </si>
  <si>
    <t>Hrs/person:</t>
  </si>
  <si>
    <t>WBS</t>
  </si>
  <si>
    <t>HR 1 Allocation</t>
  </si>
  <si>
    <t>HR 2 Allocation</t>
  </si>
  <si>
    <t>HR 3 Allocation</t>
  </si>
  <si>
    <t>HR 4 Allocation</t>
  </si>
  <si>
    <t>Bid Price:</t>
  </si>
  <si>
    <t>Sort</t>
  </si>
  <si>
    <t>Phase No.</t>
  </si>
  <si>
    <t>NOTES</t>
  </si>
  <si>
    <t>Percent Complete</t>
  </si>
  <si>
    <r>
      <t>Duration in weeks
(</t>
    </r>
    <r>
      <rPr>
        <sz val="8"/>
        <color theme="0"/>
        <rFont val="Calibri"/>
        <family val="2"/>
        <scheme val="minor"/>
      </rPr>
      <t>numbers only)</t>
    </r>
  </si>
  <si>
    <t>Start date
(auto calculated based on Duration and Completion Date)</t>
  </si>
  <si>
    <t>Completion Date 
(double-click then  'hook' the activity to the Completion Date of its predecessor)</t>
  </si>
  <si>
    <t>Latest start date</t>
  </si>
  <si>
    <t>Deadline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</si>
  <si>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</si>
  <si>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</si>
  <si>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</si>
  <si>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</si>
  <si>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</si>
  <si>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</si>
  <si>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</si>
  <si>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</si>
  <si>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</si>
  <si>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</si>
  <si>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</si>
  <si>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</si>
  <si>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</si>
  <si>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</si>
  <si>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</si>
  <si>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</si>
  <si>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</si>
  <si>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</si>
  <si>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</si>
  <si>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</si>
  <si>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</si>
  <si>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</si>
  <si>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</si>
  <si>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</si>
  <si>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</si>
  <si>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</si>
  <si>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</si>
  <si>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</si>
  <si>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</si>
  <si>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</si>
  <si>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</si>
  <si>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</si>
  <si>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</si>
  <si>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</si>
  <si>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</si>
  <si>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</si>
  <si>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</si>
  <si>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</si>
  <si>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</si>
  <si>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</si>
  <si>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</si>
  <si>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</si>
  <si>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</si>
  <si>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</si>
  <si>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</si>
  <si>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</si>
  <si>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</si>
  <si>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</si>
  <si>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</si>
  <si>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</si>
  <si>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</si>
  <si>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</si>
  <si>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</si>
  <si>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</si>
  <si>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</si>
  <si>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</si>
  <si>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</si>
  <si>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</si>
  <si>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</si>
  <si>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</si>
  <si>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</si>
  <si>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</si>
  <si>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</si>
  <si>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</si>
  <si>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</si>
  <si>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</si>
  <si>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</si>
  <si>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</si>
  <si>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</si>
  <si>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</si>
  <si>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</si>
  <si>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</si>
  <si>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</si>
  <si>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</si>
  <si>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</si>
  <si>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</si>
  <si>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</si>
  <si>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</si>
  <si>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</si>
  <si>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</si>
  <si>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</si>
  <si>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</si>
  <si>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</si>
  <si>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</si>
  <si>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</si>
  <si>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</si>
  <si>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</si>
  <si>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</si>
  <si>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</si>
  <si>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</si>
  <si>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</si>
  <si>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</si>
  <si>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</si>
  <si>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</si>
  <si>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</si>
  <si>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</si>
  <si>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</si>
  <si>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</si>
  <si>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</si>
  <si>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</si>
  <si>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</si>
  <si>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</si>
  <si>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</si>
  <si>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</si>
  <si>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</si>
  <si>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</si>
  <si>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</si>
  <si>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</si>
  <si>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</si>
  <si>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</si>
  <si>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</si>
  <si>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</si>
  <si>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</si>
  <si>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</si>
  <si>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</si>
  <si>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</si>
  <si>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</si>
  <si>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</si>
  <si>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</si>
  <si>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</si>
  <si>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</si>
  <si>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</si>
  <si>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</si>
  <si>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</si>
  <si>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</si>
  <si>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</si>
  <si>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</si>
  <si>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</si>
  <si>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</si>
  <si>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</si>
  <si>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</si>
  <si>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</si>
  <si>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</si>
  <si>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</si>
  <si>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</si>
  <si>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</si>
  <si>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</si>
  <si>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</si>
  <si>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</si>
  <si>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</si>
  <si>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</si>
  <si>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</si>
  <si>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</si>
  <si>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</si>
  <si>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</si>
  <si>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</si>
  <si>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</si>
  <si>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</si>
  <si>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</si>
  <si>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</si>
  <si>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</si>
  <si>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</si>
  <si>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</si>
  <si>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</si>
  <si>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</si>
  <si>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</si>
  <si>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</si>
  <si>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</si>
  <si>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</si>
  <si>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</si>
  <si>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</si>
  <si>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</si>
  <si>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</si>
  <si>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</si>
  <si>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</si>
  <si>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</si>
  <si>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</si>
  <si>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</si>
  <si>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</si>
  <si>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</si>
  <si>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</si>
  <si>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</si>
  <si>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</si>
  <si>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</si>
  <si>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</si>
  <si>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</si>
  <si>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</si>
  <si>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</si>
  <si>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</si>
  <si>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</si>
  <si>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w53</t>
  </si>
  <si>
    <t>Column3</t>
  </si>
  <si>
    <t>Column4</t>
  </si>
  <si>
    <t>Column5</t>
  </si>
  <si>
    <t>Column6</t>
  </si>
  <si>
    <t>Column7</t>
  </si>
  <si>
    <t>Column8</t>
  </si>
  <si>
    <t>Column9</t>
  </si>
  <si>
    <t>Column10</t>
  </si>
  <si>
    <t>Column11</t>
  </si>
  <si>
    <t>Column12</t>
  </si>
  <si>
    <t>Column13</t>
  </si>
  <si>
    <t>Column14</t>
  </si>
  <si>
    <t>432</t>
  </si>
  <si>
    <t>HR subtotal</t>
  </si>
  <si>
    <t>Goods &amp; materials required</t>
  </si>
  <si>
    <t>Estimated Cost of goods &amp; materials / other</t>
  </si>
  <si>
    <t xml:space="preserve">Total Estimated Cost </t>
  </si>
  <si>
    <t>Column2</t>
  </si>
  <si>
    <t>Column210</t>
  </si>
  <si>
    <t>Column211</t>
  </si>
  <si>
    <t>Column212</t>
  </si>
  <si>
    <t>Column213</t>
  </si>
  <si>
    <t>Column29</t>
  </si>
  <si>
    <t>Column30</t>
  </si>
  <si>
    <t>Column31</t>
  </si>
  <si>
    <t>Column32</t>
  </si>
  <si>
    <t>Column27</t>
  </si>
  <si>
    <t>Column28</t>
  </si>
  <si>
    <t>Column25</t>
  </si>
  <si>
    <t>Column26</t>
  </si>
  <si>
    <t>Column22</t>
  </si>
  <si>
    <t>Column23</t>
  </si>
  <si>
    <t>Column24</t>
  </si>
  <si>
    <t>Actual Cost</t>
  </si>
  <si>
    <t>Cost Variance</t>
  </si>
  <si>
    <r>
      <t xml:space="preserve">Funding source </t>
    </r>
    <r>
      <rPr>
        <sz val="9"/>
        <color theme="4" tint="0.39997558519241921"/>
        <rFont val="Calibri"/>
        <family val="2"/>
        <scheme val="minor"/>
      </rPr>
      <t>(e.g. cost account, PO number, etc.)</t>
    </r>
  </si>
  <si>
    <t>Name:</t>
  </si>
  <si>
    <t xml:space="preserve">. . . </t>
  </si>
  <si>
    <t>1. The password to unprotect this sheet is "Elemental".</t>
  </si>
  <si>
    <t>NOTE:</t>
  </si>
  <si>
    <r>
      <rPr>
        <sz val="11"/>
        <color rgb="FF00B050"/>
        <rFont val="Calibri"/>
        <family val="2"/>
        <scheme val="minor"/>
      </rPr>
      <t>Green = Done</t>
    </r>
    <r>
      <rPr>
        <sz val="11"/>
        <color rgb="FF0070C0"/>
        <rFont val="Calibri"/>
        <family val="2"/>
        <scheme val="minor"/>
      </rPr>
      <t xml:space="preserve">
</t>
    </r>
    <r>
      <rPr>
        <sz val="11"/>
        <color rgb="FFC00000"/>
        <rFont val="Calibri"/>
        <family val="2"/>
        <scheme val="minor"/>
      </rPr>
      <t>Red = Overdue</t>
    </r>
    <r>
      <rPr>
        <sz val="11"/>
        <color rgb="FF0070C0"/>
        <rFont val="Calibri"/>
        <family val="2"/>
        <scheme val="minor"/>
      </rPr>
      <t xml:space="preserve">
Blue = should be underway</t>
    </r>
  </si>
  <si>
    <r>
      <t xml:space="preserve">Budget Required per FY:
</t>
    </r>
    <r>
      <rPr>
        <sz val="10"/>
        <color rgb="FF0070C0"/>
        <rFont val="Calibri"/>
        <family val="2"/>
        <scheme val="minor"/>
      </rPr>
      <t>(direct cost only; excludes contingency)</t>
    </r>
  </si>
  <si>
    <t>Summary of HR allocations and costs</t>
  </si>
  <si>
    <t>Progress flag*</t>
  </si>
  <si>
    <t xml:space="preserve"> * Progress Flag KEY:</t>
  </si>
  <si>
    <t xml:space="preserve">HR 1 initials
</t>
  </si>
  <si>
    <t xml:space="preserve">HR 1 Effort </t>
  </si>
  <si>
    <t>HR 1 Rate 
(autofill)</t>
  </si>
  <si>
    <t>HR 1 cost estimate
(autofill)</t>
  </si>
  <si>
    <t>HR 2 Rate 
(autofill)</t>
  </si>
  <si>
    <t>HR 2 cost estimate 
(autofill)</t>
  </si>
  <si>
    <t>HR 3 Rate 
(autofill)</t>
  </si>
  <si>
    <t>HR 3 cost estimate 
(autofill)</t>
  </si>
  <si>
    <t xml:space="preserve"> </t>
  </si>
  <si>
    <t>(autofill)</t>
  </si>
  <si>
    <t>HR 4 Rate 
(autofill)</t>
  </si>
  <si>
    <t>HR 4 cost estimate 
(autofill)</t>
  </si>
  <si>
    <t xml:space="preserve">HR 2 initials </t>
  </si>
  <si>
    <t xml:space="preserve">HR 2 Effort </t>
  </si>
  <si>
    <t xml:space="preserve">HR 3 initials </t>
  </si>
  <si>
    <t xml:space="preserve">HR 3 Effort </t>
  </si>
  <si>
    <t xml:space="preserve">HR 4 initials </t>
  </si>
  <si>
    <t xml:space="preserve">HR 4 Effort </t>
  </si>
  <si>
    <r>
      <rPr>
        <sz val="10"/>
        <color theme="0"/>
        <rFont val="Calibri"/>
        <family val="2"/>
        <scheme val="minor"/>
      </rPr>
      <t xml:space="preserve">…OR… summary of all HR allocated  </t>
    </r>
    <r>
      <rPr>
        <b/>
        <sz val="8"/>
        <color theme="0"/>
        <rFont val="Calibri"/>
        <family val="2"/>
        <scheme val="minor"/>
      </rPr>
      <t xml:space="preserve">
</t>
    </r>
    <r>
      <rPr>
        <sz val="9"/>
        <color theme="4" tint="0.79998168889431442"/>
        <rFont val="Calibri"/>
        <family val="2"/>
        <scheme val="minor"/>
      </rPr>
      <t>(do not duplicate any HR allocations captured in the "Detailed HR Budget")</t>
    </r>
  </si>
  <si>
    <t>RACI Chart</t>
  </si>
  <si>
    <t>HR Allocations</t>
  </si>
  <si>
    <t>Project Cost Estimate</t>
  </si>
  <si>
    <t xml:space="preserve"> + Company Margin (zero if n/a):</t>
  </si>
  <si>
    <t>Time buckets per resource:</t>
  </si>
  <si>
    <t>Paid on invoice No./s</t>
  </si>
  <si>
    <t>I = Informed</t>
  </si>
  <si>
    <t>A = Approver</t>
  </si>
  <si>
    <t>Team member responsible</t>
  </si>
  <si>
    <t>RADICAL status</t>
  </si>
  <si>
    <t>Escalate</t>
  </si>
  <si>
    <t>Clarify</t>
  </si>
  <si>
    <t>Contingency (fallback) plan</t>
  </si>
  <si>
    <t>DETAILS</t>
  </si>
  <si>
    <t>RESPONSE GUIDANCE</t>
  </si>
  <si>
    <t>INITIAL ASSESSMENT</t>
  </si>
  <si>
    <t>RESIDUAL ASSESSMENT</t>
  </si>
  <si>
    <t>Stakeholders to be consulted</t>
  </si>
  <si>
    <t>#</t>
  </si>
  <si>
    <t>Type</t>
  </si>
  <si>
    <t>Category</t>
  </si>
  <si>
    <t xml:space="preserve">Impact </t>
  </si>
  <si>
    <t xml:space="preserve">Treatment Strategy description </t>
  </si>
  <si>
    <t xml:space="preserve">Due date for TS to be fully implemented </t>
  </si>
  <si>
    <t>TREATMENT STRATEGY (TS)</t>
  </si>
  <si>
    <t>Due date for TS (planned)</t>
  </si>
  <si>
    <t>Actual date TS implemented</t>
  </si>
  <si>
    <t>Need for  Treatment Strategy</t>
  </si>
  <si>
    <t>What will the team do to treat this risk? 
(detail the actions that will be taken to avoid, mitigate, transfer, escalate and/or accept the threat; or exploit, share, or enhance the opportunity)</t>
  </si>
  <si>
    <t>Existing controls</t>
  </si>
  <si>
    <t>Risk no.</t>
  </si>
  <si>
    <t>Level of impact if the risk was to occur?</t>
  </si>
  <si>
    <t>Likelihood of risk, despite existing controls?</t>
  </si>
  <si>
    <t>What controls are already in place to treat this risk? 
(e.g. BAU risk controls, partner/supplier controls )</t>
  </si>
  <si>
    <t xml:space="preserve">What are the possible causes, triggers or hazards that might lead to the risk occurring? </t>
  </si>
  <si>
    <t xml:space="preserve">Describe the event that might happen that would be good (opportunity) or bad (threat)? </t>
  </si>
  <si>
    <t>Is a TS required? 
(autofill)</t>
  </si>
  <si>
    <t>Risk Rating</t>
  </si>
  <si>
    <t>Residual Risk Rating</t>
  </si>
  <si>
    <t>BOWTIE (unhide)</t>
  </si>
  <si>
    <t>Funding to implement contingency plan</t>
  </si>
  <si>
    <t>Revised likelihood, with TS in place</t>
  </si>
  <si>
    <t>Revised impact, with TS in place</t>
  </si>
  <si>
    <t>Post-treatment risk level
(autofill)</t>
  </si>
  <si>
    <t>Pre-treatment risk level (autofill)</t>
  </si>
  <si>
    <t>Directions on expected actions to manage risk 
(autofill)</t>
  </si>
  <si>
    <t>Direction to inform the sponsor immediately 
(autofill)</t>
  </si>
  <si>
    <t>Date risk added to this register</t>
  </si>
  <si>
    <t>Risk Register</t>
  </si>
  <si>
    <t>Who needs to be involved in developing/ executing the TS &amp; Contingency Plan?</t>
  </si>
  <si>
    <t xml:space="preserve">Approved budget </t>
  </si>
  <si>
    <t xml:space="preserve">Risk requires urgent action! A detailed TS must be developed &amp; implemented ASAP. </t>
  </si>
  <si>
    <t>TS at the discretion of the project manager.</t>
  </si>
  <si>
    <t>TS not required, risk to be accepted / managed through routine procedures.</t>
  </si>
  <si>
    <t>No, but include risk and TS (if any) on next Status Report</t>
  </si>
  <si>
    <t>TS must be developed &amp; implemented as soon as practical.</t>
  </si>
  <si>
    <t xml:space="preserve">Yes - inform the sponsor by email and phone within 24 hours. </t>
  </si>
  <si>
    <r>
      <t xml:space="preserve">Trigger </t>
    </r>
    <r>
      <rPr>
        <sz val="11"/>
        <color theme="0"/>
        <rFont val="Calibri"/>
        <family val="2"/>
        <scheme val="minor"/>
      </rPr>
      <t xml:space="preserve">
(e.g. meeting)</t>
    </r>
  </si>
  <si>
    <t>Stakeholders consulted in Impact Analysis</t>
  </si>
  <si>
    <t>Impact on scheudle and budget (if any)</t>
  </si>
  <si>
    <t xml:space="preserve">This tool is used to capture actionable items that need to be followed up on throughout the project life cycle. These items are in addition to the work outlined in the PMP. Record the status of each item in each tab by selecting one of the options in the drop-down list in the "RADICAL status" column. This will automatically generate columns on this "RADICAL Summary" tab, enabling the team to view such items in a central location, and focus on resolving each item (changing it to "monitor", "escalated" or "closed" as appropriate), which will remove the item form the summary columns on this tab. </t>
  </si>
  <si>
    <t>Project ID:</t>
  </si>
  <si>
    <t>Project Name:</t>
  </si>
  <si>
    <t>Project Manager:</t>
  </si>
  <si>
    <t>Project Sponsor:</t>
  </si>
  <si>
    <t>Version #:</t>
  </si>
  <si>
    <t>About this tool</t>
  </si>
  <si>
    <t>Who is responsible for implementing the TS?</t>
  </si>
  <si>
    <t xml:space="preserve">Need for escalation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</si>
</sst>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C09]dddd\,\ dd\ mmm\ yyyy;@"/>
    <numFmt numFmtId="165" formatCode="[$-C09]dd\-mmm\-yy;@"/>
    <numFmt numFmtId="166" formatCode="d/m/yyyy;@"/>
    <numFmt numFmtId="167" formatCode="&quot;$&quot;#,##0"/>
    <numFmt numFmtId="168" formatCode="General&quot; weeks&quot;"/>
    <numFmt numFmtId="169" formatCode="[$-C09]mmm;@"/>
    <numFmt numFmtId="170" formatCode="&quot;=  &quot;0&quot;%&quot;"/>
    <numFmt numFmtId="171" formatCode="&quot;$&quot;#,##0.00"/>
    <numFmt numFmtId="172" formatCode="[$-F800]ddd\,\ mmm\ dd\,\ yyyy"/>
    <numFmt numFmtId="173" formatCode="&quot;= &quot;&quot;$&quot;#,##0"/>
    <numFmt numFmtId="174" formatCode="0&quot;%&quot;"/>
    <numFmt numFmtId="175" formatCode="[$-F800]dd\ mmm\ yy"/>
    <numFmt numFmtId="176" formatCode="[$-C09]dddd\ dd\-mmm\-yyyy;@"/>
    <numFmt numFmtId="177" formatCode="&quot;$&quot;#,##0&quot; contingency remaining&quot;"/>
    <numFmt numFmtId="178" formatCode="dd\ mmm\ yyyy"/>
    <numFmt numFmtId="179" formatCode="mmm/yy;@"/>
    <numFmt numFmtId="180" formatCode="&quot;NB: &quot;&quot;$&quot;#,##0&quot; excess contingency&quot;"/>
    <numFmt numFmtId="181" formatCode="[$-C09]dddd\,\ dd\ mmm\ yyyy;@&quot;s&quot;"/>
    <numFmt numFmtId="182" formatCode="General&quot;%&quot;"/>
    <numFmt numFmtId="183" formatCode="[$-C09]ddd\ dd\-mmm\-yyyy;@"/>
    <numFmt numFmtId="184" formatCode="d"/>
    <numFmt numFmtId="185" formatCode="&quot;Week &quot;General"/>
  </numFmts>
  <fonts count="86" x14ac:knownFonts="1">
    <font>
      <sz val="11"/>
      <color theme="1"/>
      <name val="Calibri"/>
      <family val="2"/>
      <scheme val="minor"/>
    </font>
    <font>
      <sz val="11"/>
      <color theme="1"/>
      <name val="Calibri"/>
      <family val="2"/>
      <scheme val="minor"/>
    </font>
    <font>
      <u/>
      <sz val="10"/>
      <color indexed="12"/>
      <name val="Arial"/>
      <family val="2"/>
    </font>
    <font>
      <sz val="20"/>
      <color theme="1"/>
      <name val="Calibri"/>
      <family val="2"/>
      <scheme val="minor"/>
    </font>
    <font>
      <sz val="10"/>
      <name val="Arial"/>
      <family val="2"/>
    </font>
    <font>
      <sz val="12"/>
      <color theme="1"/>
      <name val="Calibri"/>
      <family val="2"/>
      <scheme val="minor"/>
    </font>
    <font>
      <b/>
      <sz val="11"/>
      <color rgb="FF0070C0"/>
      <name val="Calibri"/>
      <family val="2"/>
      <scheme val="minor"/>
    </font>
    <font>
      <sz val="11"/>
      <name val="Calibri"/>
      <family val="2"/>
    </font>
    <font>
      <b/>
      <sz val="12"/>
      <name val="Calibri"/>
      <family val="2"/>
      <scheme val="minor"/>
    </font>
    <font>
      <sz val="22"/>
      <color rgb="FF0070C0"/>
      <name val="Calibri"/>
      <family val="2"/>
      <scheme val="minor"/>
    </font>
    <font>
      <sz val="11"/>
      <color theme="1" tint="0.499984740745262"/>
      <name val="Calibri"/>
      <family val="2"/>
      <scheme val="minor"/>
    </font>
    <font>
      <sz val="8"/>
      <color theme="1" tint="0.499984740745262"/>
      <name val="Calibri"/>
      <family val="2"/>
      <scheme val="minor"/>
    </font>
    <font>
      <b/>
      <sz val="11"/>
      <name val="Calibri"/>
      <family val="2"/>
      <scheme val="minor"/>
    </font>
    <font>
      <b/>
      <sz val="24"/>
      <color rgb="FF00B0F0"/>
      <name val="Calibri"/>
      <family val="2"/>
      <scheme val="minor"/>
    </font>
    <font>
      <b/>
      <sz val="11"/>
      <color theme="1"/>
      <name val="Calibri"/>
      <family val="2"/>
      <scheme val="minor"/>
    </font>
    <font>
      <u/>
      <sz val="22"/>
      <color rgb="FF0070C0"/>
      <name val="Calibri"/>
      <family val="2"/>
      <scheme val="minor"/>
    </font>
    <font>
      <sz val="9"/>
      <name val="Calibri"/>
      <family val="2"/>
      <scheme val="minor"/>
    </font>
    <font>
      <b/>
      <sz val="11"/>
      <color theme="0"/>
      <name val="Calibri"/>
      <family val="2"/>
    </font>
    <font>
      <b/>
      <sz val="11"/>
      <color theme="0"/>
      <name val="Calibri"/>
      <family val="2"/>
      <scheme val="minor"/>
    </font>
    <font>
      <sz val="11"/>
      <color theme="0"/>
      <name val="Calibri"/>
      <family val="2"/>
      <scheme val="minor"/>
    </font>
    <font>
      <b/>
      <sz val="12"/>
      <color theme="0"/>
      <name val="Calibri"/>
      <family val="2"/>
      <scheme val="minor"/>
    </font>
    <font>
      <i/>
      <sz val="11"/>
      <color theme="0"/>
      <name val="Calibri"/>
      <family val="2"/>
      <scheme val="minor"/>
    </font>
    <font>
      <sz val="10"/>
      <name val="Calibri"/>
      <family val="2"/>
      <scheme val="minor"/>
    </font>
    <font>
      <sz val="10"/>
      <color theme="1"/>
      <name val="Calibri"/>
      <family val="2"/>
      <scheme val="minor"/>
    </font>
    <font>
      <sz val="10"/>
      <name val="Calibri"/>
      <family val="2"/>
    </font>
    <font>
      <sz val="24"/>
      <color rgb="FF00B0F0"/>
      <name val="Calibri"/>
      <family val="2"/>
      <scheme val="minor"/>
    </font>
    <font>
      <sz val="28"/>
      <color rgb="FF00B0F0"/>
      <name val="Calibri"/>
      <family val="2"/>
      <scheme val="minor"/>
    </font>
    <font>
      <sz val="10"/>
      <color theme="0"/>
      <name val="Calibri"/>
      <family val="2"/>
      <scheme val="minor"/>
    </font>
    <font>
      <i/>
      <sz val="11"/>
      <color theme="1" tint="0.499984740745262"/>
      <name val="Calibri"/>
      <family val="2"/>
      <scheme val="minor"/>
    </font>
    <font>
      <sz val="12"/>
      <name val="Calibri"/>
      <family val="2"/>
      <scheme val="minor"/>
    </font>
    <font>
      <b/>
      <u/>
      <sz val="11"/>
      <color theme="1"/>
      <name val="Calibri"/>
      <family val="2"/>
      <scheme val="minor"/>
    </font>
    <font>
      <sz val="9"/>
      <color theme="1" tint="0.499984740745262"/>
      <name val="Calibri"/>
      <family val="2"/>
      <scheme val="minor"/>
    </font>
    <font>
      <b/>
      <sz val="11"/>
      <color theme="3"/>
      <name val="Calibri"/>
      <family val="2"/>
      <scheme val="minor"/>
    </font>
    <font>
      <sz val="11"/>
      <color rgb="FF0070C0"/>
      <name val="Calibri"/>
      <family val="2"/>
      <scheme val="minor"/>
    </font>
    <font>
      <sz val="14"/>
      <name val="Calibri"/>
      <family val="2"/>
      <scheme val="minor"/>
    </font>
    <font>
      <sz val="11"/>
      <name val="Calibri"/>
      <family val="2"/>
      <scheme val="minor"/>
    </font>
    <font>
      <sz val="16"/>
      <name val="Calibri"/>
      <family val="2"/>
      <scheme val="minor"/>
    </font>
    <font>
      <b/>
      <sz val="12"/>
      <color rgb="FF7030A0"/>
      <name val="Calibri"/>
      <family val="2"/>
      <scheme val="minor"/>
    </font>
    <font>
      <b/>
      <sz val="14"/>
      <color rgb="FF0070C0"/>
      <name val="Calibri"/>
      <family val="2"/>
      <scheme val="minor"/>
    </font>
    <font>
      <sz val="10"/>
      <color rgb="FF0070C0"/>
      <name val="Calibri"/>
      <family val="2"/>
      <scheme val="minor"/>
    </font>
    <font>
      <sz val="11"/>
      <color theme="0" tint="-0.14999847407452621"/>
      <name val="Calibri"/>
      <family val="2"/>
      <scheme val="minor"/>
    </font>
    <font>
      <sz val="11"/>
      <color rgb="FF008A3E"/>
      <name val="Calibri"/>
      <family val="2"/>
      <scheme val="minor"/>
    </font>
    <font>
      <sz val="11"/>
      <color rgb="FFC00000"/>
      <name val="Calibri"/>
      <family val="2"/>
      <scheme val="minor"/>
    </font>
    <font>
      <sz val="16"/>
      <color rgb="FF0070C0"/>
      <name val="Calibri"/>
      <family val="2"/>
      <scheme val="minor"/>
    </font>
    <font>
      <sz val="10"/>
      <color theme="1" tint="0.499984740745262"/>
      <name val="Calibri"/>
      <family val="2"/>
      <scheme val="minor"/>
    </font>
    <font>
      <sz val="20"/>
      <color rgb="FF0070C0"/>
      <name val="Calibri"/>
      <family val="2"/>
      <scheme val="minor"/>
    </font>
    <font>
      <sz val="11"/>
      <color rgb="FFA27B00"/>
      <name val="Calibri"/>
      <family val="2"/>
      <scheme val="minor"/>
    </font>
    <font>
      <sz val="10"/>
      <color rgb="FF7030A0"/>
      <name val="Calibri"/>
      <family val="2"/>
      <scheme val="minor"/>
    </font>
    <font>
      <sz val="9"/>
      <color rgb="FF0070C0"/>
      <name val="Calibri"/>
      <family val="2"/>
      <scheme val="minor"/>
    </font>
    <font>
      <sz val="9"/>
      <name val="Arial"/>
      <family val="2"/>
    </font>
    <font>
      <sz val="9"/>
      <color rgb="FF7030A0"/>
      <name val="Calibri"/>
      <family val="2"/>
      <scheme val="minor"/>
    </font>
    <font>
      <sz val="12"/>
      <color rgb="FF0070C0"/>
      <name val="Calibri"/>
      <family val="2"/>
      <scheme val="minor"/>
    </font>
    <font>
      <b/>
      <sz val="10"/>
      <color theme="0"/>
      <name val="Calibri"/>
      <family val="2"/>
      <scheme val="minor"/>
    </font>
    <font>
      <sz val="9"/>
      <color theme="0" tint="-0.499984740745262"/>
      <name val="Calibri"/>
      <family val="2"/>
      <scheme val="minor"/>
    </font>
    <font>
      <sz val="12"/>
      <color theme="0"/>
      <name val="Calibri"/>
      <family val="2"/>
      <scheme val="minor"/>
    </font>
    <font>
      <b/>
      <sz val="11"/>
      <color rgb="FF7030A0"/>
      <name val="Calibri"/>
      <family val="2"/>
      <scheme val="minor"/>
    </font>
    <font>
      <sz val="8"/>
      <color theme="0"/>
      <name val="Calibri"/>
      <family val="2"/>
      <scheme val="minor"/>
    </font>
    <font>
      <sz val="9"/>
      <color theme="0"/>
      <name val="Calibri"/>
      <family val="2"/>
      <scheme val="minor"/>
    </font>
    <font>
      <i/>
      <sz val="9"/>
      <color theme="0"/>
      <name val="Calibri"/>
      <family val="2"/>
      <scheme val="minor"/>
    </font>
    <font>
      <sz val="8"/>
      <color theme="0" tint="-4.9989318521683403E-2"/>
      <name val="Calibri"/>
      <family val="2"/>
      <scheme val="minor"/>
    </font>
    <font>
      <sz val="6"/>
      <color theme="0" tint="-0.499984740745262"/>
      <name val="Calibri"/>
      <family val="2"/>
      <scheme val="minor"/>
    </font>
    <font>
      <b/>
      <sz val="8"/>
      <color theme="0"/>
      <name val="Calibri"/>
      <family val="2"/>
      <scheme val="minor"/>
    </font>
    <font>
      <sz val="9"/>
      <color theme="0" tint="-0.14999847407452621"/>
      <name val="Calibri"/>
      <family val="2"/>
      <scheme val="minor"/>
    </font>
    <font>
      <sz val="9"/>
      <color theme="4" tint="0.39997558519241921"/>
      <name val="Calibri"/>
      <family val="2"/>
      <scheme val="minor"/>
    </font>
    <font>
      <sz val="8"/>
      <color rgb="FF0070C0"/>
      <name val="Calibri"/>
      <family val="2"/>
      <scheme val="minor"/>
    </font>
    <font>
      <sz val="11"/>
      <color theme="0" tint="-0.249977111117893"/>
      <name val="Calibri"/>
      <family val="2"/>
      <scheme val="minor"/>
    </font>
    <font>
      <i/>
      <sz val="11"/>
      <color theme="8" tint="-0.249977111117893"/>
      <name val="Calibri"/>
      <family val="2"/>
      <scheme val="minor"/>
    </font>
    <font>
      <sz val="11"/>
      <color theme="3"/>
      <name val="Calibri"/>
      <family val="2"/>
      <scheme val="minor"/>
    </font>
    <font>
      <sz val="7"/>
      <color theme="0" tint="-0.249977111117893"/>
      <name val="Calibri"/>
      <family val="2"/>
      <scheme val="minor"/>
    </font>
    <font>
      <i/>
      <sz val="9"/>
      <color theme="8" tint="-0.249977111117893"/>
      <name val="Calibri"/>
      <family val="2"/>
      <scheme val="minor"/>
    </font>
    <font>
      <sz val="8"/>
      <color indexed="8"/>
      <name val="Calibri"/>
      <family val="2"/>
      <scheme val="minor"/>
    </font>
    <font>
      <sz val="10"/>
      <color theme="0" tint="-0.14999847407452621"/>
      <name val="Calibri"/>
      <family val="2"/>
      <scheme val="minor"/>
    </font>
    <font>
      <b/>
      <sz val="9"/>
      <color indexed="81"/>
      <name val="Tahoma"/>
      <family val="2"/>
    </font>
    <font>
      <sz val="9"/>
      <color indexed="81"/>
      <name val="Tahoma"/>
      <family val="2"/>
    </font>
    <font>
      <b/>
      <sz val="11"/>
      <color theme="2" tint="-0.499984740745262"/>
      <name val="Calibri"/>
      <family val="2"/>
      <scheme val="minor"/>
    </font>
    <font>
      <sz val="10"/>
      <color theme="2" tint="-0.499984740745262"/>
      <name val="Calibri"/>
      <family val="2"/>
      <scheme val="minor"/>
    </font>
    <font>
      <sz val="11"/>
      <color rgb="FF00B050"/>
      <name val="Calibri"/>
      <family val="2"/>
      <scheme val="minor"/>
    </font>
    <font>
      <b/>
      <sz val="11"/>
      <color rgb="FFC00000"/>
      <name val="Calibri"/>
      <family val="2"/>
      <scheme val="minor"/>
    </font>
    <font>
      <b/>
      <sz val="10"/>
      <color rgb="FF0070C0"/>
      <name val="Calibri"/>
      <family val="2"/>
      <scheme val="minor"/>
    </font>
    <font>
      <sz val="9"/>
      <color theme="4" tint="0.79998168889431442"/>
      <name val="Calibri"/>
      <family val="2"/>
      <scheme val="minor"/>
    </font>
    <font>
      <sz val="18"/>
      <color rgb="FF00B0F0"/>
      <name val="Calibri"/>
      <family val="2"/>
      <scheme val="minor"/>
    </font>
    <font>
      <sz val="14"/>
      <color rgb="FF00B0F0"/>
      <name val="Calibri"/>
      <family val="2"/>
      <scheme val="minor"/>
    </font>
    <font>
      <b/>
      <sz val="10"/>
      <name val="Calibri"/>
      <family val="2"/>
      <scheme val="minor"/>
    </font>
    <font>
      <sz val="8"/>
      <name val="Calibri"/>
      <family val="2"/>
      <scheme val="minor"/>
    </font>
    <font>
      <b/>
      <sz val="10"/>
      <color theme="0"/>
      <name val="Arial"/>
      <family val="2"/>
    </font>
    <font>
      <b/>
      <sz val="12"/>
      <color theme="1" tint="0.499984740745262"/>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1" tint="0.499984740745262"/>
        <bgColor indexed="64"/>
      </patternFill>
    </fill>
    <fill>
      <patternFill patternType="solid">
        <fgColor theme="7"/>
        <bgColor indexed="64"/>
      </patternFill>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bgColor indexed="64"/>
      </patternFill>
    </fill>
    <fill>
      <patternFill patternType="solid">
        <fgColor theme="7" tint="-0.499984740745262"/>
        <bgColor indexed="64"/>
      </patternFill>
    </fill>
    <fill>
      <patternFill patternType="solid">
        <fgColor theme="0" tint="-4.9989318521683403E-2"/>
        <bgColor indexed="64"/>
      </patternFill>
    </fill>
    <fill>
      <patternFill patternType="solid">
        <fgColor rgb="FFB7B7FF"/>
        <bgColor indexed="64"/>
      </patternFill>
    </fill>
    <fill>
      <patternFill patternType="solid">
        <fgColor rgb="FF6666FF"/>
        <bgColor indexed="64"/>
      </patternFill>
    </fill>
    <fill>
      <patternFill patternType="solid">
        <fgColor rgb="FF7030A0"/>
        <bgColor indexed="64"/>
      </patternFill>
    </fill>
    <fill>
      <patternFill patternType="solid">
        <fgColor rgb="FFFF7D7D"/>
        <bgColor indexed="64"/>
      </patternFill>
    </fill>
    <fill>
      <patternFill patternType="solid">
        <fgColor theme="8" tint="0.79998168889431442"/>
        <bgColor indexed="64"/>
      </patternFill>
    </fill>
  </fills>
  <borders count="70">
    <border>
      <left/>
      <right/>
      <top/>
      <bottom/>
      <diagonal/>
    </border>
    <border>
      <left/>
      <right style="thin">
        <color indexed="64"/>
      </right>
      <top/>
      <bottom/>
      <diagonal/>
    </border>
    <border>
      <left/>
      <right/>
      <top/>
      <bottom style="medium">
        <color indexed="64"/>
      </bottom>
      <diagonal/>
    </border>
    <border>
      <left/>
      <right/>
      <top/>
      <bottom style="medium">
        <color rgb="FF00B0F0"/>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top style="medium">
        <color theme="0"/>
      </top>
      <bottom/>
      <diagonal/>
    </border>
    <border>
      <left/>
      <right/>
      <top/>
      <bottom style="medium">
        <color theme="0"/>
      </bottom>
      <diagonal/>
    </border>
    <border>
      <left/>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1"/>
      </left>
      <right style="thin">
        <color theme="1"/>
      </right>
      <top style="thin">
        <color theme="1"/>
      </top>
      <bottom style="medium">
        <color indexed="64"/>
      </bottom>
      <diagonal/>
    </border>
    <border>
      <left style="thin">
        <color theme="1"/>
      </left>
      <right style="thin">
        <color theme="1"/>
      </right>
      <top style="thin">
        <color theme="0" tint="-0.14996795556505021"/>
      </top>
      <bottom style="thin">
        <color theme="0" tint="-0.14996795556505021"/>
      </bottom>
      <diagonal/>
    </border>
    <border>
      <left/>
      <right style="thin">
        <color theme="1"/>
      </right>
      <top style="thin">
        <color theme="1"/>
      </top>
      <bottom style="medium">
        <color indexed="64"/>
      </bottom>
      <diagonal/>
    </border>
    <border>
      <left style="thin">
        <color indexed="64"/>
      </left>
      <right style="thin">
        <color indexed="64"/>
      </right>
      <top/>
      <bottom/>
      <diagonal/>
    </border>
    <border>
      <left/>
      <right style="thin">
        <color theme="0" tint="-0.14996795556505021"/>
      </right>
      <top style="thin">
        <color theme="0" tint="-0.1499679555650502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medium">
        <color indexed="64"/>
      </top>
      <bottom style="thin">
        <color theme="0" tint="-0.14996795556505021"/>
      </bottom>
      <diagonal/>
    </border>
    <border>
      <left style="thin">
        <color theme="1"/>
      </left>
      <right style="thin">
        <color theme="1"/>
      </right>
      <top/>
      <bottom style="thin">
        <color theme="0" tint="-0.14996795556505021"/>
      </bottom>
      <diagonal/>
    </border>
    <border>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theme="0"/>
      </right>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s>
  <cellStyleXfs count="5">
    <xf numFmtId="0" fontId="0" fillId="0" borderId="0"/>
    <xf numFmtId="164" fontId="2" fillId="0" borderId="0" applyNumberFormat="0" applyFill="0" applyBorder="0" applyAlignment="0" applyProtection="0">
      <alignment vertical="top"/>
      <protection locked="0"/>
    </xf>
    <xf numFmtId="164" fontId="4" fillId="0" borderId="0"/>
    <xf numFmtId="0" fontId="4" fillId="0" borderId="0"/>
    <xf numFmtId="164" fontId="4" fillId="0" borderId="0"/>
  </cellStyleXfs>
  <cellXfs count="416">
    <xf numFmtId="0" fontId="0" fillId="0" borderId="0" xfId="0"/>
    <xf numFmtId="0" fontId="0" fillId="0" borderId="0" xfId="0" applyFill="1"/>
    <xf numFmtId="0" fontId="5" fillId="0" borderId="0" xfId="0" applyFont="1" applyFill="1"/>
    <xf numFmtId="0" fontId="1" fillId="0" borderId="0" xfId="0" applyFont="1" applyFill="1" applyAlignment="1">
      <alignment horizontal="left" vertical="top" wrapText="1"/>
    </xf>
    <xf numFmtId="0" fontId="0" fillId="0" borderId="0" xfId="0" applyFill="1" applyAlignment="1">
      <alignment horizontal="left"/>
    </xf>
    <xf numFmtId="0" fontId="0" fillId="0" borderId="0" xfId="0" applyFont="1"/>
    <xf numFmtId="0" fontId="3"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xf numFmtId="0" fontId="13" fillId="0" borderId="0" xfId="0" applyFont="1" applyFill="1" applyBorder="1" applyAlignment="1">
      <alignment horizontal="left"/>
    </xf>
    <xf numFmtId="0" fontId="0" fillId="0" borderId="0" xfId="0" applyFill="1" applyBorder="1"/>
    <xf numFmtId="0" fontId="0" fillId="0" borderId="0" xfId="0" applyFont="1" applyFill="1" applyBorder="1"/>
    <xf numFmtId="0" fontId="9" fillId="0" borderId="0" xfId="0" applyFont="1" applyFill="1" applyBorder="1" applyAlignment="1">
      <alignment vertical="center"/>
    </xf>
    <xf numFmtId="0" fontId="0" fillId="0" borderId="0" xfId="0" applyFont="1" applyFill="1" applyBorder="1" applyAlignment="1">
      <alignment horizontal="center" vertical="top"/>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0" fillId="0" borderId="0" xfId="0" applyFont="1" applyFill="1" applyBorder="1" applyAlignment="1">
      <alignment horizontal="right" vertical="top"/>
    </xf>
    <xf numFmtId="164" fontId="7" fillId="0" borderId="0" xfId="2" applyFont="1" applyFill="1" applyBorder="1" applyAlignment="1">
      <alignment wrapText="1"/>
    </xf>
    <xf numFmtId="0" fontId="7" fillId="0" borderId="0" xfId="2" applyNumberFormat="1" applyFont="1" applyFill="1" applyBorder="1" applyAlignment="1">
      <alignment horizontal="left"/>
    </xf>
    <xf numFmtId="0" fontId="0" fillId="0" borderId="0" xfId="2" applyNumberFormat="1" applyFont="1" applyFill="1" applyBorder="1" applyAlignment="1">
      <alignment horizontal="left"/>
    </xf>
    <xf numFmtId="165" fontId="7" fillId="0" borderId="0" xfId="2" applyNumberFormat="1" applyFont="1" applyFill="1" applyBorder="1" applyAlignment="1">
      <alignment horizontal="left"/>
    </xf>
    <xf numFmtId="0" fontId="14" fillId="0" borderId="0" xfId="0" applyFont="1" applyFill="1" applyBorder="1" applyAlignment="1">
      <alignment horizontal="left" vertical="top"/>
    </xf>
    <xf numFmtId="0" fontId="0" fillId="0" borderId="0" xfId="0" applyFont="1" applyFill="1" applyBorder="1" applyAlignment="1">
      <alignment vertical="center"/>
    </xf>
    <xf numFmtId="0" fontId="0" fillId="0" borderId="0" xfId="0" applyFont="1" applyFill="1" applyBorder="1" applyAlignment="1">
      <alignment vertical="top"/>
    </xf>
    <xf numFmtId="0" fontId="15" fillId="0" borderId="0" xfId="1" applyNumberFormat="1" applyFont="1" applyFill="1" applyBorder="1" applyAlignment="1" applyProtection="1">
      <alignment vertical="center"/>
    </xf>
    <xf numFmtId="0" fontId="0" fillId="0" borderId="0" xfId="0" applyFont="1" applyFill="1" applyBorder="1" applyAlignment="1"/>
    <xf numFmtId="0" fontId="7" fillId="0" borderId="3" xfId="2" applyNumberFormat="1" applyFont="1" applyFill="1" applyBorder="1" applyAlignment="1">
      <alignment horizontal="left"/>
    </xf>
    <xf numFmtId="0" fontId="0" fillId="0" borderId="3" xfId="2" applyNumberFormat="1" applyFont="1" applyFill="1" applyBorder="1" applyAlignment="1">
      <alignment horizontal="left"/>
    </xf>
    <xf numFmtId="0" fontId="4" fillId="0" borderId="0" xfId="0" applyFont="1" applyFill="1" applyBorder="1" applyAlignment="1">
      <alignment horizontal="center" vertical="center" wrapText="1"/>
    </xf>
    <xf numFmtId="0" fontId="0" fillId="0" borderId="0" xfId="0" applyFill="1" applyBorder="1" applyAlignment="1">
      <alignment vertical="center"/>
    </xf>
    <xf numFmtId="0" fontId="17" fillId="0" borderId="0" xfId="0" applyFont="1" applyFill="1" applyBorder="1" applyAlignment="1">
      <alignment horizontal="left" vertical="center"/>
    </xf>
    <xf numFmtId="0" fontId="0" fillId="2"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5" xfId="0" applyFill="1" applyBorder="1"/>
    <xf numFmtId="0" fontId="0" fillId="0" borderId="6" xfId="0" applyFill="1" applyBorder="1"/>
    <xf numFmtId="0" fontId="0" fillId="0" borderId="7" xfId="0" applyFill="1" applyBorder="1"/>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 xfId="0" applyBorder="1"/>
    <xf numFmtId="0" fontId="19" fillId="0" borderId="0" xfId="0" applyFont="1"/>
    <xf numFmtId="0" fontId="0" fillId="0" borderId="1" xfId="0" applyFill="1" applyBorder="1"/>
    <xf numFmtId="0" fontId="18" fillId="3" borderId="0" xfId="2" applyNumberFormat="1" applyFont="1" applyFill="1" applyBorder="1" applyAlignment="1">
      <alignment horizontal="left" vertical="top" wrapText="1"/>
    </xf>
    <xf numFmtId="164" fontId="18" fillId="3" borderId="0" xfId="2" applyFont="1" applyFill="1" applyBorder="1" applyAlignment="1">
      <alignment vertical="top" wrapText="1"/>
    </xf>
    <xf numFmtId="164" fontId="18" fillId="3" borderId="0" xfId="2" applyNumberFormat="1" applyFont="1" applyFill="1" applyBorder="1" applyAlignment="1">
      <alignment vertical="top" wrapText="1"/>
    </xf>
    <xf numFmtId="164" fontId="12" fillId="11" borderId="0" xfId="2" applyNumberFormat="1" applyFont="1" applyFill="1" applyBorder="1" applyAlignment="1">
      <alignment vertical="top" wrapText="1"/>
    </xf>
    <xf numFmtId="0" fontId="20" fillId="3" borderId="0" xfId="2" applyNumberFormat="1" applyFont="1" applyFill="1" applyBorder="1" applyAlignment="1">
      <alignment horizontal="left" vertical="top" wrapText="1"/>
    </xf>
    <xf numFmtId="164" fontId="20" fillId="3" borderId="0" xfId="2" applyFont="1" applyFill="1" applyBorder="1" applyAlignment="1">
      <alignment vertical="top" wrapText="1"/>
    </xf>
    <xf numFmtId="164" fontId="20" fillId="3" borderId="0" xfId="2" applyNumberFormat="1" applyFont="1" applyFill="1" applyBorder="1" applyAlignment="1">
      <alignment vertical="top" wrapText="1"/>
    </xf>
    <xf numFmtId="164" fontId="8" fillId="11" borderId="0" xfId="2" applyNumberFormat="1" applyFont="1" applyFill="1" applyBorder="1" applyAlignment="1">
      <alignment vertical="top" wrapText="1"/>
    </xf>
    <xf numFmtId="164" fontId="18" fillId="3" borderId="0" xfId="2" applyNumberFormat="1" applyFont="1" applyFill="1" applyBorder="1" applyAlignment="1">
      <alignment horizontal="left" vertical="top" wrapText="1"/>
    </xf>
    <xf numFmtId="166" fontId="12" fillId="11" borderId="0" xfId="0" applyNumberFormat="1" applyFont="1" applyFill="1" applyBorder="1" applyAlignment="1">
      <alignment horizontal="left" vertical="top" wrapText="1"/>
    </xf>
    <xf numFmtId="0" fontId="23" fillId="0" borderId="0" xfId="0" applyFont="1"/>
    <xf numFmtId="0" fontId="22" fillId="4" borderId="17" xfId="2" applyNumberFormat="1" applyFont="1" applyFill="1" applyBorder="1" applyAlignment="1">
      <alignment horizontal="left" vertical="top" wrapText="1"/>
    </xf>
    <xf numFmtId="165" fontId="24" fillId="0" borderId="17" xfId="2" applyNumberFormat="1" applyFont="1" applyFill="1" applyBorder="1" applyAlignment="1">
      <alignment horizontal="left" vertical="center" wrapText="1"/>
    </xf>
    <xf numFmtId="0" fontId="24" fillId="0" borderId="17" xfId="2" applyNumberFormat="1" applyFont="1" applyFill="1" applyBorder="1" applyAlignment="1">
      <alignment horizontal="left" vertical="center" wrapText="1"/>
    </xf>
    <xf numFmtId="0" fontId="23" fillId="0" borderId="0" xfId="0" applyFont="1" applyFill="1"/>
    <xf numFmtId="164" fontId="24" fillId="0" borderId="0" xfId="2" applyFont="1" applyFill="1" applyAlignment="1">
      <alignment horizontal="left"/>
    </xf>
    <xf numFmtId="0" fontId="24" fillId="0" borderId="0" xfId="2" applyNumberFormat="1" applyFont="1" applyFill="1" applyAlignment="1">
      <alignment horizontal="left"/>
    </xf>
    <xf numFmtId="165" fontId="24" fillId="0" borderId="0" xfId="2" applyNumberFormat="1" applyFont="1" applyFill="1" applyAlignment="1">
      <alignment horizontal="left"/>
    </xf>
    <xf numFmtId="0" fontId="22" fillId="4" borderId="22" xfId="2" applyNumberFormat="1" applyFont="1" applyFill="1" applyBorder="1" applyAlignment="1">
      <alignment horizontal="left" vertical="top" wrapText="1"/>
    </xf>
    <xf numFmtId="0" fontId="23" fillId="0" borderId="0" xfId="0" applyFont="1" applyFill="1" applyBorder="1" applyAlignment="1">
      <alignment horizontal="left" vertical="top" wrapText="1"/>
    </xf>
    <xf numFmtId="164" fontId="24" fillId="0" borderId="0" xfId="2" applyFont="1" applyFill="1" applyAlignment="1"/>
    <xf numFmtId="0" fontId="24" fillId="0" borderId="0" xfId="2" applyNumberFormat="1" applyFont="1" applyFill="1"/>
    <xf numFmtId="165" fontId="24" fillId="0" borderId="0" xfId="2" applyNumberFormat="1" applyFont="1" applyFill="1"/>
    <xf numFmtId="165" fontId="22" fillId="0" borderId="17" xfId="2" applyNumberFormat="1" applyFont="1" applyFill="1" applyBorder="1" applyAlignment="1">
      <alignment horizontal="left" vertical="top" wrapText="1"/>
    </xf>
    <xf numFmtId="0" fontId="22" fillId="4" borderId="18" xfId="2" applyNumberFormat="1" applyFont="1" applyFill="1" applyBorder="1" applyAlignment="1">
      <alignment horizontal="left" vertical="top" wrapText="1"/>
    </xf>
    <xf numFmtId="0" fontId="24" fillId="0" borderId="20" xfId="2" applyNumberFormat="1" applyFont="1" applyFill="1" applyBorder="1" applyAlignment="1">
      <alignment horizontal="left" vertical="center" wrapText="1"/>
    </xf>
    <xf numFmtId="165" fontId="24" fillId="0" borderId="20" xfId="2" applyNumberFormat="1" applyFont="1" applyFill="1" applyBorder="1" applyAlignment="1">
      <alignment horizontal="left" vertical="center" wrapText="1"/>
    </xf>
    <xf numFmtId="0" fontId="24" fillId="0" borderId="22" xfId="2" applyNumberFormat="1" applyFont="1" applyFill="1" applyBorder="1" applyAlignment="1">
      <alignment horizontal="left" vertical="center" wrapText="1"/>
    </xf>
    <xf numFmtId="0" fontId="23" fillId="0" borderId="0" xfId="0" applyFont="1" applyFill="1" applyAlignment="1">
      <alignment horizontal="left"/>
    </xf>
    <xf numFmtId="0" fontId="24" fillId="0" borderId="19" xfId="2" applyNumberFormat="1" applyFont="1" applyFill="1" applyBorder="1" applyAlignment="1">
      <alignment horizontal="left" vertical="center" wrapText="1"/>
    </xf>
    <xf numFmtId="165" fontId="24" fillId="0" borderId="19" xfId="2" applyNumberFormat="1" applyFont="1" applyFill="1" applyBorder="1" applyAlignment="1">
      <alignment horizontal="left" vertical="center" wrapText="1"/>
    </xf>
    <xf numFmtId="0" fontId="24" fillId="0" borderId="21" xfId="2" applyNumberFormat="1" applyFont="1" applyFill="1" applyBorder="1" applyAlignment="1">
      <alignment horizontal="left" vertical="center" wrapText="1"/>
    </xf>
    <xf numFmtId="165" fontId="24" fillId="0" borderId="21" xfId="2"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23" fillId="0" borderId="0" xfId="0" applyFont="1" applyFill="1" applyBorder="1"/>
    <xf numFmtId="164" fontId="24" fillId="0" borderId="0" xfId="2" applyFont="1" applyFill="1" applyBorder="1" applyAlignment="1"/>
    <xf numFmtId="0" fontId="23" fillId="0" borderId="0" xfId="0" applyFont="1" applyFill="1" applyBorder="1" applyAlignment="1">
      <alignment horizontal="left"/>
    </xf>
    <xf numFmtId="0" fontId="24" fillId="0" borderId="0" xfId="2" applyNumberFormat="1" applyFont="1" applyFill="1" applyBorder="1"/>
    <xf numFmtId="165" fontId="24" fillId="0" borderId="0" xfId="2" applyNumberFormat="1" applyFont="1" applyFill="1" applyBorder="1"/>
    <xf numFmtId="0" fontId="25" fillId="0" borderId="0" xfId="0" applyFont="1" applyFill="1" applyBorder="1" applyAlignment="1">
      <alignment horizontal="left"/>
    </xf>
    <xf numFmtId="0" fontId="24" fillId="0" borderId="27" xfId="2" applyNumberFormat="1" applyFont="1" applyFill="1" applyBorder="1" applyAlignment="1">
      <alignment horizontal="left" vertical="center" wrapText="1"/>
    </xf>
    <xf numFmtId="164" fontId="8" fillId="4" borderId="28" xfId="2" applyFont="1" applyFill="1" applyBorder="1" applyAlignment="1">
      <alignment vertical="center" wrapText="1"/>
    </xf>
    <xf numFmtId="164" fontId="8" fillId="4" borderId="29" xfId="2" applyFont="1" applyFill="1" applyBorder="1" applyAlignment="1">
      <alignment vertical="center" wrapText="1"/>
    </xf>
    <xf numFmtId="164" fontId="8" fillId="4" borderId="30" xfId="2" applyFont="1" applyFill="1" applyBorder="1" applyAlignment="1">
      <alignment vertical="center" wrapText="1"/>
    </xf>
    <xf numFmtId="164" fontId="8" fillId="4" borderId="29" xfId="2" applyFont="1" applyFill="1" applyBorder="1" applyAlignment="1">
      <alignment horizontal="right" vertical="center" wrapText="1"/>
    </xf>
    <xf numFmtId="164" fontId="8" fillId="4" borderId="30" xfId="2" applyFont="1" applyFill="1" applyBorder="1" applyAlignment="1">
      <alignment horizontal="center" vertical="center" wrapText="1"/>
    </xf>
    <xf numFmtId="164" fontId="8" fillId="4" borderId="29" xfId="2" applyFont="1" applyFill="1" applyBorder="1" applyAlignment="1">
      <alignment horizontal="center" vertical="center" wrapText="1"/>
    </xf>
    <xf numFmtId="0" fontId="25" fillId="0" borderId="0" xfId="0" applyFont="1" applyFill="1" applyBorder="1" applyAlignment="1">
      <alignment horizontal="left" vertical="center"/>
    </xf>
    <xf numFmtId="0" fontId="22" fillId="4" borderId="31" xfId="2" applyNumberFormat="1" applyFont="1" applyFill="1" applyBorder="1" applyAlignment="1">
      <alignment horizontal="left" vertical="top" wrapText="1"/>
    </xf>
    <xf numFmtId="0" fontId="24" fillId="0" borderId="32" xfId="2" applyNumberFormat="1" applyFont="1" applyFill="1" applyBorder="1" applyAlignment="1">
      <alignment horizontal="left" vertical="center" wrapText="1"/>
    </xf>
    <xf numFmtId="165" fontId="24" fillId="0" borderId="32" xfId="2" applyNumberFormat="1" applyFont="1" applyFill="1" applyBorder="1" applyAlignment="1">
      <alignment horizontal="left" vertical="center" wrapText="1"/>
    </xf>
    <xf numFmtId="0" fontId="18" fillId="3" borderId="28" xfId="2" applyNumberFormat="1" applyFont="1" applyFill="1" applyBorder="1" applyAlignment="1">
      <alignment horizontal="left" vertical="top" wrapText="1"/>
    </xf>
    <xf numFmtId="164" fontId="18" fillId="3" borderId="29" xfId="2" applyFont="1" applyFill="1" applyBorder="1" applyAlignment="1">
      <alignment horizontal="left" vertical="top" wrapText="1"/>
    </xf>
    <xf numFmtId="164" fontId="18" fillId="3" borderId="29" xfId="2" applyNumberFormat="1" applyFont="1" applyFill="1" applyBorder="1" applyAlignment="1">
      <alignment horizontal="left" vertical="top" wrapText="1"/>
    </xf>
    <xf numFmtId="164" fontId="18" fillId="3" borderId="30" xfId="2" applyNumberFormat="1" applyFont="1" applyFill="1" applyBorder="1" applyAlignment="1">
      <alignment horizontal="left" vertical="top" wrapText="1"/>
    </xf>
    <xf numFmtId="164" fontId="18" fillId="3" borderId="28" xfId="2" applyNumberFormat="1" applyFont="1" applyFill="1" applyBorder="1" applyAlignment="1">
      <alignment horizontal="left" vertical="top" wrapText="1"/>
    </xf>
    <xf numFmtId="0" fontId="24" fillId="0" borderId="33" xfId="2" applyNumberFormat="1" applyFont="1" applyFill="1" applyBorder="1" applyAlignment="1">
      <alignment horizontal="left" vertical="center" wrapText="1"/>
    </xf>
    <xf numFmtId="165" fontId="24" fillId="0" borderId="34" xfId="2" applyNumberFormat="1" applyFont="1" applyFill="1" applyBorder="1" applyAlignment="1">
      <alignment horizontal="left" vertical="center" wrapText="1"/>
    </xf>
    <xf numFmtId="165" fontId="24" fillId="0" borderId="35" xfId="2" applyNumberFormat="1" applyFont="1" applyFill="1" applyBorder="1" applyAlignment="1">
      <alignment horizontal="left" vertical="center" wrapText="1"/>
    </xf>
    <xf numFmtId="165" fontId="24" fillId="0" borderId="33" xfId="2" applyNumberFormat="1" applyFont="1" applyFill="1" applyBorder="1" applyAlignment="1">
      <alignment horizontal="left" vertical="center" wrapText="1"/>
    </xf>
    <xf numFmtId="165" fontId="24" fillId="0" borderId="22" xfId="2" applyNumberFormat="1" applyFont="1" applyFill="1" applyBorder="1" applyAlignment="1">
      <alignment horizontal="left" vertical="center" wrapText="1"/>
    </xf>
    <xf numFmtId="165" fontId="24" fillId="0" borderId="27" xfId="2" applyNumberFormat="1" applyFont="1" applyFill="1" applyBorder="1" applyAlignment="1">
      <alignment horizontal="left" vertical="center" wrapText="1"/>
    </xf>
    <xf numFmtId="0" fontId="24" fillId="0" borderId="35" xfId="2" applyNumberFormat="1" applyFont="1" applyFill="1" applyBorder="1" applyAlignment="1">
      <alignment horizontal="left" vertical="center" wrapText="1"/>
    </xf>
    <xf numFmtId="0" fontId="28" fillId="0" borderId="0" xfId="0" applyFont="1" applyAlignment="1">
      <alignment vertical="center"/>
    </xf>
    <xf numFmtId="0" fontId="4" fillId="0" borderId="0" xfId="0" applyFont="1" applyFill="1" applyBorder="1" applyAlignment="1">
      <alignment vertical="center" wrapText="1"/>
    </xf>
    <xf numFmtId="0" fontId="30" fillId="0" borderId="0" xfId="0" applyFont="1"/>
    <xf numFmtId="0" fontId="22" fillId="2" borderId="26" xfId="0" applyFont="1" applyFill="1" applyBorder="1" applyAlignment="1">
      <alignment horizontal="center" vertical="top" wrapText="1"/>
    </xf>
    <xf numFmtId="0" fontId="23" fillId="0" borderId="0" xfId="0" applyFont="1" applyAlignment="1">
      <alignment horizontal="center" vertical="top"/>
    </xf>
    <xf numFmtId="0" fontId="39" fillId="2" borderId="0" xfId="0" applyFont="1" applyFill="1"/>
    <xf numFmtId="0" fontId="45" fillId="2" borderId="0" xfId="0" applyFont="1" applyFill="1"/>
    <xf numFmtId="0" fontId="0" fillId="2" borderId="0" xfId="0" applyFill="1" applyProtection="1">
      <protection locked="0"/>
    </xf>
    <xf numFmtId="164" fontId="33" fillId="2" borderId="0" xfId="4" applyFont="1" applyFill="1" applyAlignment="1" applyProtection="1">
      <alignment vertical="center"/>
      <protection locked="0"/>
    </xf>
    <xf numFmtId="164" fontId="22" fillId="12" borderId="0" xfId="4" applyFont="1" applyFill="1"/>
    <xf numFmtId="164" fontId="29" fillId="2" borderId="0" xfId="4" applyFont="1" applyFill="1" applyAlignment="1">
      <alignment horizontal="left" vertical="center" wrapText="1"/>
    </xf>
    <xf numFmtId="168" fontId="29" fillId="2" borderId="0" xfId="4" applyNumberFormat="1" applyFont="1" applyFill="1" applyAlignment="1" applyProtection="1">
      <alignment vertical="center" wrapText="1"/>
      <protection locked="0"/>
    </xf>
    <xf numFmtId="169" fontId="33" fillId="2" borderId="0" xfId="4" applyNumberFormat="1" applyFont="1" applyFill="1" applyAlignment="1" applyProtection="1">
      <alignment vertical="center"/>
      <protection locked="0"/>
    </xf>
    <xf numFmtId="0" fontId="22" fillId="2" borderId="0" xfId="4" applyNumberFormat="1" applyFont="1" applyFill="1" applyAlignment="1" applyProtection="1">
      <alignment vertical="top"/>
      <protection locked="0"/>
    </xf>
    <xf numFmtId="0" fontId="22" fillId="2" borderId="0" xfId="4" applyNumberFormat="1" applyFont="1" applyFill="1" applyAlignment="1" applyProtection="1">
      <alignment vertical="top" wrapText="1"/>
      <protection locked="0"/>
    </xf>
    <xf numFmtId="164" fontId="37" fillId="12" borderId="0" xfId="4" applyFont="1" applyFill="1" applyAlignment="1">
      <alignment horizontal="left" vertical="center" wrapText="1"/>
    </xf>
    <xf numFmtId="170" fontId="29" fillId="2" borderId="53" xfId="4" applyNumberFormat="1" applyFont="1" applyFill="1" applyBorder="1" applyAlignment="1" applyProtection="1">
      <alignment horizontal="left"/>
      <protection locked="0"/>
    </xf>
    <xf numFmtId="0" fontId="29" fillId="2" borderId="37" xfId="4" applyNumberFormat="1" applyFont="1" applyFill="1" applyBorder="1" applyAlignment="1" applyProtection="1">
      <alignment horizontal="left"/>
      <protection locked="0"/>
    </xf>
    <xf numFmtId="170" fontId="38" fillId="2" borderId="0" xfId="4" applyNumberFormat="1" applyFont="1" applyFill="1" applyAlignment="1">
      <alignment horizontal="right"/>
    </xf>
    <xf numFmtId="167" fontId="38" fillId="2" borderId="0" xfId="4" applyNumberFormat="1" applyFont="1" applyFill="1" applyAlignment="1">
      <alignment horizontal="center" vertical="top"/>
    </xf>
    <xf numFmtId="164" fontId="39" fillId="2" borderId="0" xfId="4" applyFont="1" applyFill="1"/>
    <xf numFmtId="167" fontId="40" fillId="2" borderId="0" xfId="4" applyNumberFormat="1" applyFont="1" applyFill="1" applyAlignment="1">
      <alignment horizontal="right"/>
    </xf>
    <xf numFmtId="164" fontId="41" fillId="2" borderId="0" xfId="4" applyFont="1" applyFill="1" applyAlignment="1">
      <alignment horizontal="left"/>
    </xf>
    <xf numFmtId="164" fontId="22" fillId="13" borderId="0" xfId="4" applyFont="1" applyFill="1"/>
    <xf numFmtId="171" fontId="22" fillId="0" borderId="0" xfId="4" applyNumberFormat="1" applyFont="1" applyAlignment="1">
      <alignment wrapText="1"/>
    </xf>
    <xf numFmtId="164" fontId="37" fillId="12" borderId="44" xfId="4" applyFont="1" applyFill="1" applyBorder="1" applyAlignment="1">
      <alignment horizontal="left" vertical="center" wrapText="1"/>
    </xf>
    <xf numFmtId="167" fontId="29" fillId="0" borderId="56" xfId="4" applyNumberFormat="1" applyFont="1" applyBorder="1" applyAlignment="1" applyProtection="1">
      <alignment horizontal="left" vertical="center" wrapText="1"/>
      <protection locked="0"/>
    </xf>
    <xf numFmtId="167" fontId="29" fillId="0" borderId="56" xfId="4" applyNumberFormat="1" applyFont="1" applyBorder="1" applyAlignment="1" applyProtection="1">
      <alignment vertical="center"/>
      <protection locked="0"/>
    </xf>
    <xf numFmtId="170" fontId="35" fillId="2" borderId="0" xfId="4" applyNumberFormat="1" applyFont="1" applyFill="1" applyAlignment="1" applyProtection="1">
      <alignment horizontal="right" vertical="center"/>
      <protection locked="0"/>
    </xf>
    <xf numFmtId="9" fontId="35" fillId="0" borderId="56" xfId="4" applyNumberFormat="1" applyFont="1" applyBorder="1" applyAlignment="1" applyProtection="1">
      <alignment horizontal="center" vertical="top"/>
      <protection locked="0"/>
    </xf>
    <xf numFmtId="173" fontId="35" fillId="2" borderId="0" xfId="4" applyNumberFormat="1" applyFont="1" applyFill="1" applyAlignment="1">
      <alignment horizontal="left"/>
    </xf>
    <xf numFmtId="174" fontId="40" fillId="2" borderId="0" xfId="4" applyNumberFormat="1" applyFont="1" applyFill="1" applyAlignment="1">
      <alignment horizontal="right"/>
    </xf>
    <xf numFmtId="164" fontId="29" fillId="13" borderId="0" xfId="4" applyFont="1" applyFill="1" applyAlignment="1">
      <alignment horizontal="left" vertical="center" wrapText="1"/>
    </xf>
    <xf numFmtId="168" fontId="45" fillId="2" borderId="0" xfId="4" applyNumberFormat="1" applyFont="1" applyFill="1" applyAlignment="1" applyProtection="1">
      <alignment vertical="top" wrapText="1"/>
      <protection locked="0"/>
    </xf>
    <xf numFmtId="0" fontId="22" fillId="2" borderId="0" xfId="4" applyNumberFormat="1" applyFont="1" applyFill="1" applyAlignment="1" applyProtection="1">
      <alignment horizontal="left" vertical="top" wrapText="1" indent="1"/>
      <protection locked="0"/>
    </xf>
    <xf numFmtId="170" fontId="38" fillId="2" borderId="0" xfId="4" applyNumberFormat="1" applyFont="1" applyFill="1" applyAlignment="1">
      <alignment horizontal="right" vertical="center"/>
    </xf>
    <xf numFmtId="167" fontId="38" fillId="2" borderId="45" xfId="4" applyNumberFormat="1" applyFont="1" applyFill="1" applyBorder="1" applyAlignment="1">
      <alignment horizontal="center" vertical="top"/>
    </xf>
    <xf numFmtId="167" fontId="38" fillId="2" borderId="0" xfId="4" applyNumberFormat="1" applyFont="1" applyFill="1" applyAlignment="1">
      <alignment horizontal="left" vertical="center"/>
    </xf>
    <xf numFmtId="167" fontId="33" fillId="2" borderId="47" xfId="4" applyNumberFormat="1" applyFont="1" applyFill="1" applyBorder="1" applyAlignment="1">
      <alignment horizontal="right" vertical="top" wrapText="1"/>
    </xf>
    <xf numFmtId="0" fontId="35" fillId="0" borderId="56" xfId="4" applyNumberFormat="1" applyFont="1" applyBorder="1" applyAlignment="1" applyProtection="1">
      <alignment horizontal="center"/>
      <protection locked="0"/>
    </xf>
    <xf numFmtId="0" fontId="35" fillId="2" borderId="0" xfId="4" applyNumberFormat="1" applyFont="1" applyFill="1" applyAlignment="1">
      <alignment horizontal="center"/>
    </xf>
    <xf numFmtId="173" fontId="33" fillId="2" borderId="0" xfId="4" applyNumberFormat="1" applyFont="1" applyFill="1" applyAlignment="1">
      <alignment horizontal="left" vertical="top" wrapText="1"/>
    </xf>
    <xf numFmtId="173" fontId="33" fillId="2" borderId="1" xfId="4" applyNumberFormat="1" applyFont="1" applyFill="1" applyBorder="1" applyAlignment="1">
      <alignment horizontal="left" vertical="top" wrapText="1"/>
    </xf>
    <xf numFmtId="0" fontId="35" fillId="13" borderId="56" xfId="4" applyNumberFormat="1" applyFont="1" applyFill="1" applyBorder="1" applyAlignment="1" applyProtection="1">
      <alignment horizontal="center" vertical="center" wrapText="1"/>
      <protection locked="0"/>
    </xf>
    <xf numFmtId="175" fontId="44" fillId="14" borderId="4" xfId="4" applyNumberFormat="1" applyFont="1" applyFill="1" applyBorder="1" applyAlignment="1">
      <alignment horizontal="right" vertical="center" wrapText="1"/>
    </xf>
    <xf numFmtId="176" fontId="44" fillId="14" borderId="4" xfId="4" applyNumberFormat="1" applyFont="1" applyFill="1" applyBorder="1" applyAlignment="1">
      <alignment horizontal="left" vertical="center" wrapText="1"/>
    </xf>
    <xf numFmtId="167" fontId="47" fillId="12" borderId="0" xfId="4" applyNumberFormat="1" applyFont="1" applyFill="1" applyAlignment="1">
      <alignment horizontal="center" vertical="top" wrapText="1"/>
    </xf>
    <xf numFmtId="167" fontId="33" fillId="2" borderId="48" xfId="4" applyNumberFormat="1" applyFont="1" applyFill="1" applyBorder="1" applyAlignment="1">
      <alignment horizontal="right" vertical="top" wrapText="1"/>
    </xf>
    <xf numFmtId="0" fontId="35" fillId="2" borderId="49" xfId="4" applyNumberFormat="1" applyFont="1" applyFill="1" applyBorder="1" applyAlignment="1">
      <alignment horizontal="center"/>
    </xf>
    <xf numFmtId="164" fontId="29" fillId="2" borderId="0" xfId="4" applyFont="1" applyFill="1" applyAlignment="1">
      <alignment vertical="center" wrapText="1"/>
    </xf>
    <xf numFmtId="167" fontId="50" fillId="12" borderId="0" xfId="4" applyNumberFormat="1" applyFont="1" applyFill="1" applyAlignment="1">
      <alignment horizontal="center" wrapText="1"/>
    </xf>
    <xf numFmtId="167" fontId="47" fillId="12" borderId="0" xfId="4" applyNumberFormat="1" applyFont="1" applyFill="1" applyAlignment="1">
      <alignment horizontal="center" wrapText="1"/>
    </xf>
    <xf numFmtId="164" fontId="22" fillId="2" borderId="0" xfId="4" applyFont="1" applyFill="1"/>
    <xf numFmtId="164" fontId="38" fillId="2" borderId="0" xfId="4" applyFont="1" applyFill="1" applyAlignment="1">
      <alignment horizontal="right" vertical="center"/>
    </xf>
    <xf numFmtId="167" fontId="12" fillId="2" borderId="0" xfId="4" applyNumberFormat="1" applyFont="1" applyFill="1" applyProtection="1">
      <protection locked="0"/>
    </xf>
    <xf numFmtId="179" fontId="14" fillId="2" borderId="44" xfId="4" applyNumberFormat="1" applyFont="1" applyFill="1" applyBorder="1" applyAlignment="1">
      <alignment horizontal="center" vertical="center" wrapText="1"/>
    </xf>
    <xf numFmtId="167" fontId="32" fillId="2" borderId="44" xfId="4" applyNumberFormat="1" applyFont="1" applyFill="1" applyBorder="1" applyAlignment="1">
      <alignment horizontal="center" vertical="center" wrapText="1"/>
    </xf>
    <xf numFmtId="167" fontId="32" fillId="2" borderId="52" xfId="4" applyNumberFormat="1" applyFont="1" applyFill="1" applyBorder="1" applyAlignment="1">
      <alignment horizontal="center" vertical="center" wrapText="1"/>
    </xf>
    <xf numFmtId="167" fontId="32" fillId="2" borderId="46" xfId="4" applyNumberFormat="1" applyFont="1" applyFill="1" applyBorder="1" applyAlignment="1">
      <alignment horizontal="center" vertical="center" wrapText="1"/>
    </xf>
    <xf numFmtId="1" fontId="22" fillId="15" borderId="52" xfId="4" applyNumberFormat="1" applyFont="1" applyFill="1" applyBorder="1" applyAlignment="1">
      <alignment horizontal="center"/>
    </xf>
    <xf numFmtId="167" fontId="29" fillId="0" borderId="62" xfId="4" applyNumberFormat="1" applyFont="1" applyBorder="1" applyAlignment="1" applyProtection="1">
      <alignment horizontal="left" vertical="center" wrapText="1"/>
      <protection locked="0"/>
    </xf>
    <xf numFmtId="167" fontId="29" fillId="0" borderId="62" xfId="4" applyNumberFormat="1" applyFont="1" applyBorder="1" applyAlignment="1" applyProtection="1">
      <alignment vertical="center"/>
      <protection locked="0"/>
    </xf>
    <xf numFmtId="167" fontId="35" fillId="2" borderId="0" xfId="4" applyNumberFormat="1" applyFont="1" applyFill="1" applyAlignment="1">
      <alignment horizontal="right" vertical="center"/>
    </xf>
    <xf numFmtId="9" fontId="35" fillId="0" borderId="56" xfId="4" applyNumberFormat="1" applyFont="1" applyBorder="1" applyAlignment="1">
      <alignment horizontal="center" vertical="top"/>
    </xf>
    <xf numFmtId="167" fontId="14" fillId="2" borderId="48" xfId="4" applyNumberFormat="1" applyFont="1" applyFill="1" applyBorder="1" applyAlignment="1">
      <alignment horizontal="center" vertical="center" wrapText="1"/>
    </xf>
    <xf numFmtId="0" fontId="32" fillId="2" borderId="48" xfId="4" applyNumberFormat="1" applyFont="1" applyFill="1" applyBorder="1" applyAlignment="1">
      <alignment horizontal="center" vertical="center" wrapText="1"/>
    </xf>
    <xf numFmtId="0" fontId="32" fillId="2" borderId="51" xfId="4" applyNumberFormat="1" applyFont="1" applyFill="1" applyBorder="1" applyAlignment="1">
      <alignment horizontal="center" vertical="center" wrapText="1"/>
    </xf>
    <xf numFmtId="0" fontId="32" fillId="2" borderId="50" xfId="4" applyNumberFormat="1" applyFont="1" applyFill="1" applyBorder="1" applyAlignment="1">
      <alignment horizontal="center" vertical="center" wrapText="1"/>
    </xf>
    <xf numFmtId="181" fontId="22" fillId="15" borderId="51" xfId="4" applyNumberFormat="1" applyFont="1" applyFill="1" applyBorder="1" applyAlignment="1">
      <alignment horizontal="center"/>
    </xf>
    <xf numFmtId="0" fontId="40" fillId="2" borderId="0" xfId="4" applyNumberFormat="1" applyFont="1" applyFill="1" applyAlignment="1" applyProtection="1">
      <alignment horizontal="center"/>
      <protection locked="0"/>
    </xf>
    <xf numFmtId="0" fontId="35" fillId="2" borderId="0" xfId="4" applyNumberFormat="1" applyFont="1" applyFill="1" applyAlignment="1" applyProtection="1">
      <alignment horizontal="center"/>
      <protection locked="0"/>
    </xf>
    <xf numFmtId="0" fontId="52" fillId="17" borderId="49" xfId="4" applyNumberFormat="1" applyFont="1" applyFill="1" applyBorder="1" applyAlignment="1" applyProtection="1">
      <alignment vertical="top" wrapText="1"/>
      <protection locked="0"/>
    </xf>
    <xf numFmtId="168" fontId="53" fillId="2" borderId="0" xfId="4" applyNumberFormat="1" applyFont="1" applyFill="1" applyAlignment="1" applyProtection="1">
      <alignment vertical="center" wrapText="1"/>
      <protection locked="0"/>
    </xf>
    <xf numFmtId="167" fontId="35" fillId="2" borderId="0" xfId="4" applyNumberFormat="1" applyFont="1" applyFill="1" applyAlignment="1" applyProtection="1">
      <alignment vertical="center"/>
      <protection locked="0"/>
    </xf>
    <xf numFmtId="167" fontId="32" fillId="2" borderId="51" xfId="4" applyNumberFormat="1" applyFont="1" applyFill="1" applyBorder="1" applyAlignment="1">
      <alignment horizontal="center" vertical="top" wrapText="1"/>
    </xf>
    <xf numFmtId="167" fontId="14" fillId="2" borderId="60" xfId="4" applyNumberFormat="1" applyFont="1" applyFill="1" applyBorder="1" applyAlignment="1">
      <alignment horizontal="center" vertical="top" wrapText="1"/>
    </xf>
    <xf numFmtId="167" fontId="14" fillId="2" borderId="49" xfId="4" applyNumberFormat="1" applyFont="1" applyFill="1" applyBorder="1" applyAlignment="1">
      <alignment horizontal="center" vertical="top" wrapText="1"/>
    </xf>
    <xf numFmtId="167" fontId="32" fillId="2" borderId="48" xfId="4" applyNumberFormat="1" applyFont="1" applyFill="1" applyBorder="1" applyAlignment="1">
      <alignment horizontal="center" vertical="top" wrapText="1"/>
    </xf>
    <xf numFmtId="167" fontId="32" fillId="2" borderId="50" xfId="4" applyNumberFormat="1" applyFont="1" applyFill="1" applyBorder="1" applyAlignment="1">
      <alignment horizontal="center" vertical="top" wrapText="1"/>
    </xf>
    <xf numFmtId="167" fontId="55" fillId="2" borderId="51" xfId="4" applyNumberFormat="1" applyFont="1" applyFill="1" applyBorder="1" applyAlignment="1">
      <alignment horizontal="center" vertical="top" wrapText="1"/>
    </xf>
    <xf numFmtId="164" fontId="22" fillId="13" borderId="0" xfId="4" applyFont="1" applyFill="1" applyAlignment="1">
      <alignment wrapText="1"/>
    </xf>
    <xf numFmtId="171" fontId="22" fillId="15" borderId="56" xfId="4" applyNumberFormat="1" applyFont="1" applyFill="1" applyBorder="1" applyAlignment="1">
      <alignment horizontal="right" vertical="center"/>
    </xf>
    <xf numFmtId="164" fontId="22" fillId="15" borderId="56" xfId="4" applyFont="1" applyFill="1" applyBorder="1" applyAlignment="1">
      <alignment horizontal="center" vertical="center" wrapText="1"/>
    </xf>
    <xf numFmtId="164" fontId="22" fillId="15" borderId="56" xfId="4" applyFont="1" applyFill="1" applyBorder="1" applyAlignment="1">
      <alignment horizontal="center" vertical="center"/>
    </xf>
    <xf numFmtId="0" fontId="56" fillId="12" borderId="56" xfId="4" applyNumberFormat="1" applyFont="1" applyFill="1" applyBorder="1" applyAlignment="1" applyProtection="1">
      <alignment horizontal="left" vertical="top" wrapText="1"/>
      <protection locked="0"/>
    </xf>
    <xf numFmtId="0" fontId="57" fillId="17" borderId="56" xfId="4" applyNumberFormat="1" applyFont="1" applyFill="1" applyBorder="1" applyAlignment="1" applyProtection="1">
      <alignment vertical="top" wrapText="1"/>
      <protection locked="0"/>
    </xf>
    <xf numFmtId="0" fontId="57" fillId="17" borderId="56" xfId="4" applyNumberFormat="1" applyFont="1" applyFill="1" applyBorder="1" applyAlignment="1">
      <alignment horizontal="left" vertical="top" wrapText="1"/>
    </xf>
    <xf numFmtId="182" fontId="56" fillId="17" borderId="56" xfId="4" applyNumberFormat="1" applyFont="1" applyFill="1" applyBorder="1" applyAlignment="1" applyProtection="1">
      <alignment horizontal="left" vertical="top" wrapText="1"/>
      <protection locked="0"/>
    </xf>
    <xf numFmtId="168" fontId="57" fillId="17" borderId="52" xfId="4" applyNumberFormat="1" applyFont="1" applyFill="1" applyBorder="1" applyAlignment="1" applyProtection="1">
      <alignment horizontal="left" vertical="top" wrapText="1"/>
      <protection locked="0"/>
    </xf>
    <xf numFmtId="183" fontId="57" fillId="17" borderId="52" xfId="4" applyNumberFormat="1" applyFont="1" applyFill="1" applyBorder="1" applyAlignment="1" applyProtection="1">
      <alignment vertical="top" wrapText="1"/>
      <protection locked="0"/>
    </xf>
    <xf numFmtId="183" fontId="57" fillId="17" borderId="52" xfId="4" applyNumberFormat="1" applyFont="1" applyFill="1" applyBorder="1" applyAlignment="1" applyProtection="1">
      <alignment horizontal="left" vertical="top" wrapText="1"/>
      <protection locked="0"/>
    </xf>
    <xf numFmtId="183" fontId="57" fillId="17" borderId="56" xfId="4" applyNumberFormat="1" applyFont="1" applyFill="1" applyBorder="1" applyAlignment="1" applyProtection="1">
      <alignment horizontal="right" vertical="top" wrapText="1"/>
      <protection locked="0"/>
    </xf>
    <xf numFmtId="183" fontId="58" fillId="17" borderId="56" xfId="4" applyNumberFormat="1" applyFont="1" applyFill="1" applyBorder="1" applyAlignment="1">
      <alignment vertical="top" wrapText="1"/>
    </xf>
    <xf numFmtId="184" fontId="59" fillId="17" borderId="0" xfId="4" applyNumberFormat="1" applyFont="1" applyFill="1" applyAlignment="1" applyProtection="1">
      <alignment horizontal="center" vertical="center" textRotation="90" wrapText="1"/>
      <protection locked="0"/>
    </xf>
    <xf numFmtId="0" fontId="60" fillId="17" borderId="56" xfId="4" applyNumberFormat="1" applyFont="1" applyFill="1" applyBorder="1" applyAlignment="1" applyProtection="1">
      <alignment horizontal="center" textRotation="90" wrapText="1"/>
      <protection locked="0"/>
    </xf>
    <xf numFmtId="0" fontId="57" fillId="18" borderId="60" xfId="4" applyNumberFormat="1" applyFont="1" applyFill="1" applyBorder="1" applyAlignment="1" applyProtection="1">
      <alignment horizontal="left" vertical="top" wrapText="1"/>
      <protection locked="0"/>
    </xf>
    <xf numFmtId="164" fontId="64" fillId="13" borderId="0" xfId="4" applyFont="1" applyFill="1" applyAlignment="1">
      <alignment wrapText="1"/>
    </xf>
    <xf numFmtId="164" fontId="35" fillId="15" borderId="56" xfId="4" applyFont="1" applyFill="1" applyBorder="1" applyAlignment="1">
      <alignment horizontal="center" vertical="center" wrapText="1"/>
    </xf>
    <xf numFmtId="171" fontId="64" fillId="0" borderId="0" xfId="4" applyNumberFormat="1" applyFont="1" applyAlignment="1">
      <alignment wrapText="1"/>
    </xf>
    <xf numFmtId="0" fontId="65" fillId="0" borderId="0" xfId="4" applyNumberFormat="1" applyFont="1" applyAlignment="1" applyProtection="1">
      <alignment horizontal="center"/>
      <protection locked="0"/>
    </xf>
    <xf numFmtId="0" fontId="35" fillId="0" borderId="0" xfId="4" applyNumberFormat="1" applyFont="1" applyAlignment="1" applyProtection="1">
      <alignment horizontal="center"/>
      <protection locked="0"/>
    </xf>
    <xf numFmtId="0" fontId="35" fillId="0" borderId="0" xfId="4" applyNumberFormat="1" applyFont="1" applyProtection="1">
      <protection locked="0"/>
    </xf>
    <xf numFmtId="182" fontId="35" fillId="0" borderId="0" xfId="4" applyNumberFormat="1" applyFont="1" applyAlignment="1" applyProtection="1">
      <alignment horizontal="center"/>
      <protection locked="0"/>
    </xf>
    <xf numFmtId="164" fontId="16" fillId="19" borderId="0" xfId="4" applyFont="1" applyFill="1" applyAlignment="1">
      <alignment horizontal="left"/>
    </xf>
    <xf numFmtId="164" fontId="35" fillId="12" borderId="0" xfId="4" applyFont="1" applyFill="1" applyAlignment="1">
      <alignment horizontal="left"/>
    </xf>
    <xf numFmtId="168" fontId="35" fillId="0" borderId="0" xfId="4" applyNumberFormat="1" applyFont="1" applyAlignment="1" applyProtection="1">
      <alignment horizontal="left" wrapText="1"/>
      <protection locked="0"/>
    </xf>
    <xf numFmtId="183" fontId="35" fillId="0" borderId="0" xfId="4" applyNumberFormat="1" applyFont="1" applyAlignment="1">
      <alignment horizontal="left"/>
    </xf>
    <xf numFmtId="183" fontId="35" fillId="0" borderId="0" xfId="4" applyNumberFormat="1" applyFont="1" applyAlignment="1" applyProtection="1">
      <alignment horizontal="left"/>
      <protection locked="0"/>
    </xf>
    <xf numFmtId="183" fontId="35" fillId="0" borderId="0" xfId="4" applyNumberFormat="1" applyFont="1" applyAlignment="1" applyProtection="1">
      <alignment horizontal="right"/>
      <protection locked="0"/>
    </xf>
    <xf numFmtId="183" fontId="66" fillId="0" borderId="0" xfId="4" applyNumberFormat="1" applyFont="1" applyAlignment="1">
      <alignment horizontal="left"/>
    </xf>
    <xf numFmtId="167" fontId="19" fillId="0" borderId="0" xfId="4" applyNumberFormat="1" applyFont="1" applyAlignment="1" applyProtection="1">
      <alignment horizontal="left"/>
      <protection locked="0"/>
    </xf>
    <xf numFmtId="164" fontId="35" fillId="0" borderId="0" xfId="4" applyFont="1" applyAlignment="1">
      <alignment horizontal="left"/>
    </xf>
    <xf numFmtId="0" fontId="1" fillId="0" borderId="0" xfId="4" applyNumberFormat="1" applyFont="1" applyAlignment="1" applyProtection="1">
      <alignment wrapText="1"/>
      <protection locked="0"/>
    </xf>
    <xf numFmtId="0" fontId="1" fillId="12" borderId="0" xfId="4" applyNumberFormat="1" applyFont="1" applyFill="1" applyAlignment="1">
      <alignment horizontal="left"/>
    </xf>
    <xf numFmtId="0" fontId="35" fillId="0" borderId="0" xfId="4" applyNumberFormat="1" applyFont="1" applyAlignment="1" applyProtection="1">
      <alignment horizontal="left"/>
      <protection locked="0"/>
    </xf>
    <xf numFmtId="167" fontId="35" fillId="0" borderId="0" xfId="4" applyNumberFormat="1" applyFont="1" applyAlignment="1" applyProtection="1">
      <alignment horizontal="left"/>
      <protection locked="0"/>
    </xf>
    <xf numFmtId="167" fontId="35" fillId="0" borderId="0" xfId="4" applyNumberFormat="1" applyFont="1" applyAlignment="1" applyProtection="1">
      <alignment horizontal="center" vertical="top"/>
      <protection locked="0"/>
    </xf>
    <xf numFmtId="167" fontId="67" fillId="19" borderId="47" xfId="4" applyNumberFormat="1" applyFont="1" applyFill="1" applyBorder="1" applyAlignment="1">
      <alignment horizontal="center" wrapText="1"/>
    </xf>
    <xf numFmtId="167" fontId="1" fillId="0" borderId="26" xfId="4" applyNumberFormat="1" applyFont="1" applyBorder="1" applyAlignment="1">
      <alignment horizontal="center" wrapText="1"/>
    </xf>
    <xf numFmtId="167" fontId="1" fillId="0" borderId="47" xfId="4" applyNumberFormat="1" applyFont="1" applyBorder="1" applyAlignment="1">
      <alignment horizontal="center" wrapText="1"/>
    </xf>
    <xf numFmtId="167" fontId="0" fillId="0" borderId="47" xfId="4" applyNumberFormat="1" applyFont="1" applyBorder="1" applyAlignment="1">
      <alignment horizontal="center" wrapText="1"/>
    </xf>
    <xf numFmtId="167" fontId="1" fillId="0" borderId="47" xfId="4" applyNumberFormat="1" applyFont="1" applyBorder="1" applyAlignment="1" applyProtection="1">
      <alignment horizontal="center" wrapText="1"/>
      <protection locked="0"/>
    </xf>
    <xf numFmtId="167" fontId="40" fillId="0" borderId="47" xfId="4" applyNumberFormat="1" applyFont="1" applyBorder="1" applyAlignment="1">
      <alignment horizontal="left"/>
    </xf>
    <xf numFmtId="171" fontId="35" fillId="0" borderId="0" xfId="4" applyNumberFormat="1" applyFont="1" applyAlignment="1" applyProtection="1">
      <alignment horizontal="left" wrapText="1"/>
      <protection locked="0"/>
    </xf>
    <xf numFmtId="164" fontId="35" fillId="13" borderId="0" xfId="4" applyFont="1" applyFill="1"/>
    <xf numFmtId="171" fontId="22" fillId="0" borderId="26" xfId="4" applyNumberFormat="1" applyFont="1" applyBorder="1"/>
    <xf numFmtId="4" fontId="35" fillId="0" borderId="47" xfId="4" applyNumberFormat="1" applyFont="1" applyBorder="1"/>
    <xf numFmtId="4" fontId="35" fillId="0" borderId="26" xfId="4" applyNumberFormat="1" applyFont="1" applyBorder="1"/>
    <xf numFmtId="164" fontId="35" fillId="0" borderId="0" xfId="4" applyFont="1"/>
    <xf numFmtId="171" fontId="35" fillId="0" borderId="0" xfId="4" applyNumberFormat="1" applyFont="1"/>
    <xf numFmtId="0" fontId="0" fillId="0" borderId="0" xfId="4" applyNumberFormat="1" applyFont="1" applyAlignment="1" applyProtection="1">
      <alignment wrapText="1"/>
      <protection locked="0"/>
    </xf>
    <xf numFmtId="167" fontId="0" fillId="0" borderId="26" xfId="4" applyNumberFormat="1" applyFont="1" applyBorder="1" applyAlignment="1">
      <alignment horizontal="center" wrapText="1"/>
    </xf>
    <xf numFmtId="167" fontId="0" fillId="0" borderId="0" xfId="4" applyNumberFormat="1" applyFont="1" applyAlignment="1">
      <alignment horizontal="center" wrapText="1"/>
    </xf>
    <xf numFmtId="167" fontId="35" fillId="0" borderId="0" xfId="4" applyNumberFormat="1" applyFont="1" applyAlignment="1" applyProtection="1">
      <alignment horizontal="center"/>
      <protection locked="0"/>
    </xf>
    <xf numFmtId="171" fontId="22" fillId="0" borderId="51" xfId="4" applyNumberFormat="1" applyFont="1" applyBorder="1"/>
    <xf numFmtId="0" fontId="68" fillId="0" borderId="0" xfId="4" applyNumberFormat="1" applyFont="1" applyAlignment="1" applyProtection="1">
      <alignment horizontal="center"/>
      <protection locked="0"/>
    </xf>
    <xf numFmtId="0" fontId="22" fillId="0" borderId="0" xfId="4" applyNumberFormat="1" applyFont="1" applyAlignment="1" applyProtection="1">
      <alignment horizontal="center"/>
      <protection locked="0"/>
    </xf>
    <xf numFmtId="0" fontId="22" fillId="0" borderId="0" xfId="4" applyNumberFormat="1" applyFont="1" applyProtection="1">
      <protection locked="0"/>
    </xf>
    <xf numFmtId="182" fontId="22" fillId="0" borderId="0" xfId="4" applyNumberFormat="1" applyFont="1" applyAlignment="1" applyProtection="1">
      <alignment horizontal="center"/>
      <protection locked="0"/>
    </xf>
    <xf numFmtId="164" fontId="16" fillId="0" borderId="0" xfId="4" applyFont="1" applyAlignment="1">
      <alignment horizontal="left"/>
    </xf>
    <xf numFmtId="164" fontId="22" fillId="0" borderId="0" xfId="4" applyFont="1" applyProtection="1">
      <protection locked="0"/>
    </xf>
    <xf numFmtId="164" fontId="35" fillId="0" borderId="0" xfId="4" applyFont="1" applyProtection="1">
      <protection locked="0"/>
    </xf>
    <xf numFmtId="168" fontId="22" fillId="0" borderId="0" xfId="4" applyNumberFormat="1" applyFont="1" applyAlignment="1" applyProtection="1">
      <alignment horizontal="left" wrapText="1"/>
      <protection locked="0"/>
    </xf>
    <xf numFmtId="183" fontId="22" fillId="0" borderId="0" xfId="4" applyNumberFormat="1" applyFont="1" applyAlignment="1" applyProtection="1">
      <alignment horizontal="left"/>
      <protection locked="0"/>
    </xf>
    <xf numFmtId="183" fontId="16" fillId="0" borderId="0" xfId="4" applyNumberFormat="1" applyFont="1" applyAlignment="1" applyProtection="1">
      <alignment horizontal="right"/>
      <protection locked="0"/>
    </xf>
    <xf numFmtId="183" fontId="69" fillId="0" borderId="0" xfId="4" applyNumberFormat="1" applyFont="1" applyAlignment="1" applyProtection="1">
      <alignment horizontal="left"/>
      <protection locked="0"/>
    </xf>
    <xf numFmtId="167" fontId="70" fillId="0" borderId="0" xfId="4" applyNumberFormat="1" applyFont="1" applyAlignment="1" applyProtection="1">
      <alignment horizontal="left" wrapText="1"/>
      <protection locked="0"/>
    </xf>
    <xf numFmtId="0" fontId="23" fillId="0" borderId="0" xfId="4" applyNumberFormat="1" applyFont="1" applyAlignment="1">
      <alignment wrapText="1"/>
    </xf>
    <xf numFmtId="167" fontId="70" fillId="12" borderId="0" xfId="4" applyNumberFormat="1" applyFont="1" applyFill="1" applyAlignment="1">
      <alignment horizontal="left" wrapText="1"/>
    </xf>
    <xf numFmtId="164" fontId="22" fillId="0" borderId="0" xfId="4" applyFont="1" applyAlignment="1" applyProtection="1">
      <alignment horizontal="left"/>
      <protection locked="0"/>
    </xf>
    <xf numFmtId="0" fontId="22" fillId="0" borderId="0" xfId="4" applyNumberFormat="1" applyFont="1" applyAlignment="1" applyProtection="1">
      <alignment horizontal="left"/>
      <protection locked="0"/>
    </xf>
    <xf numFmtId="0" fontId="23" fillId="0" borderId="0" xfId="4" applyNumberFormat="1" applyFont="1" applyAlignment="1" applyProtection="1">
      <alignment horizontal="left" wrapText="1"/>
      <protection locked="0"/>
    </xf>
    <xf numFmtId="167" fontId="23" fillId="0" borderId="0" xfId="4" applyNumberFormat="1" applyFont="1" applyAlignment="1" applyProtection="1">
      <alignment horizontal="left" wrapText="1"/>
      <protection locked="0"/>
    </xf>
    <xf numFmtId="167" fontId="23" fillId="0" borderId="0" xfId="4" applyNumberFormat="1" applyFont="1" applyAlignment="1" applyProtection="1">
      <alignment horizontal="center" vertical="top" wrapText="1"/>
      <protection locked="0"/>
    </xf>
    <xf numFmtId="167" fontId="23" fillId="0" borderId="0" xfId="4" applyNumberFormat="1" applyFont="1" applyAlignment="1" applyProtection="1">
      <alignment wrapText="1"/>
      <protection locked="0"/>
    </xf>
    <xf numFmtId="0" fontId="23" fillId="0" borderId="0" xfId="4" applyNumberFormat="1" applyFont="1" applyAlignment="1" applyProtection="1">
      <alignment wrapText="1"/>
      <protection locked="0"/>
    </xf>
    <xf numFmtId="0" fontId="71" fillId="0" borderId="0" xfId="4" applyNumberFormat="1" applyFont="1" applyAlignment="1">
      <alignment wrapText="1"/>
    </xf>
    <xf numFmtId="164" fontId="22" fillId="0" borderId="0" xfId="4" applyFont="1"/>
    <xf numFmtId="171" fontId="22" fillId="0" borderId="0" xfId="4" applyNumberFormat="1" applyFont="1"/>
    <xf numFmtId="164" fontId="22" fillId="0" borderId="0" xfId="4" applyFont="1" applyAlignment="1">
      <alignment horizontal="left"/>
    </xf>
    <xf numFmtId="167" fontId="22" fillId="0" borderId="0" xfId="4" applyNumberFormat="1" applyFont="1"/>
    <xf numFmtId="0" fontId="0" fillId="20" borderId="0" xfId="0" applyFill="1"/>
    <xf numFmtId="167" fontId="35" fillId="20" borderId="0" xfId="4" applyNumberFormat="1" applyFont="1" applyFill="1" applyAlignment="1">
      <alignment horizontal="left"/>
    </xf>
    <xf numFmtId="167" fontId="22" fillId="20" borderId="0" xfId="4" applyNumberFormat="1" applyFont="1" applyFill="1" applyAlignment="1" applyProtection="1">
      <alignment horizontal="left"/>
      <protection locked="0"/>
    </xf>
    <xf numFmtId="0" fontId="23" fillId="20" borderId="0" xfId="4" applyNumberFormat="1" applyFont="1" applyFill="1" applyAlignment="1" applyProtection="1">
      <alignment horizontal="left" wrapText="1"/>
      <protection locked="0"/>
    </xf>
    <xf numFmtId="167" fontId="23" fillId="20" borderId="0" xfId="4" applyNumberFormat="1" applyFont="1" applyFill="1" applyAlignment="1" applyProtection="1">
      <alignment horizontal="left" wrapText="1"/>
      <protection locked="0"/>
    </xf>
    <xf numFmtId="0" fontId="57" fillId="22" borderId="60" xfId="4" applyNumberFormat="1" applyFont="1" applyFill="1" applyBorder="1" applyAlignment="1" applyProtection="1">
      <alignment horizontal="left" vertical="top" wrapText="1"/>
      <protection locked="0"/>
    </xf>
    <xf numFmtId="0" fontId="57" fillId="21" borderId="60" xfId="4" applyNumberFormat="1" applyFont="1" applyFill="1" applyBorder="1" applyAlignment="1" applyProtection="1">
      <alignment horizontal="left" vertical="top" wrapText="1"/>
      <protection locked="0"/>
    </xf>
    <xf numFmtId="0" fontId="29" fillId="2" borderId="53" xfId="4" applyNumberFormat="1" applyFont="1" applyFill="1" applyBorder="1" applyAlignment="1" applyProtection="1">
      <alignment horizontal="left"/>
      <protection locked="0"/>
    </xf>
    <xf numFmtId="0" fontId="29" fillId="2" borderId="54" xfId="4" applyNumberFormat="1" applyFont="1" applyFill="1" applyBorder="1" applyAlignment="1" applyProtection="1">
      <alignment horizontal="left"/>
      <protection locked="0"/>
    </xf>
    <xf numFmtId="164" fontId="56" fillId="21" borderId="51" xfId="4" applyFont="1" applyFill="1" applyBorder="1" applyAlignment="1">
      <alignment vertical="top" wrapText="1"/>
    </xf>
    <xf numFmtId="164" fontId="27" fillId="21" borderId="51" xfId="4" applyFont="1" applyFill="1" applyBorder="1" applyAlignment="1">
      <alignment horizontal="center" vertical="top" wrapText="1"/>
    </xf>
    <xf numFmtId="0" fontId="27" fillId="22" borderId="60" xfId="4" applyNumberFormat="1" applyFont="1" applyFill="1" applyBorder="1" applyAlignment="1" applyProtection="1">
      <alignment horizontal="left" vertical="top" wrapText="1"/>
      <protection locked="0"/>
    </xf>
    <xf numFmtId="167" fontId="62" fillId="22" borderId="51" xfId="4" applyNumberFormat="1" applyFont="1" applyFill="1" applyBorder="1" applyAlignment="1">
      <alignment vertical="top" wrapText="1"/>
    </xf>
    <xf numFmtId="164" fontId="57" fillId="22" borderId="51" xfId="4" applyFont="1" applyFill="1" applyBorder="1" applyAlignment="1" applyProtection="1">
      <alignment horizontal="left" vertical="top" wrapText="1"/>
      <protection locked="0"/>
    </xf>
    <xf numFmtId="167" fontId="29" fillId="4" borderId="56" xfId="4" applyNumberFormat="1" applyFont="1" applyFill="1" applyBorder="1" applyAlignment="1">
      <alignment horizontal="left" vertical="center" wrapText="1"/>
    </xf>
    <xf numFmtId="167" fontId="29" fillId="4" borderId="62" xfId="4" applyNumberFormat="1" applyFont="1" applyFill="1" applyBorder="1" applyAlignment="1">
      <alignment horizontal="left" vertical="center" wrapText="1"/>
    </xf>
    <xf numFmtId="164" fontId="22" fillId="0" borderId="0" xfId="4" applyFont="1" applyFill="1"/>
    <xf numFmtId="164" fontId="33" fillId="2" borderId="47" xfId="4" applyFont="1" applyFill="1" applyBorder="1" applyAlignment="1" applyProtection="1">
      <alignment vertical="center"/>
      <protection locked="0"/>
    </xf>
    <xf numFmtId="0" fontId="46" fillId="2" borderId="0" xfId="4" applyNumberFormat="1" applyFont="1" applyFill="1" applyBorder="1" applyAlignment="1" applyProtection="1">
      <alignment horizontal="right" vertical="center"/>
      <protection locked="0"/>
    </xf>
    <xf numFmtId="0" fontId="46" fillId="2" borderId="1" xfId="4" applyNumberFormat="1" applyFont="1" applyFill="1" applyBorder="1" applyAlignment="1" applyProtection="1">
      <alignment horizontal="left" vertical="center"/>
      <protection locked="0"/>
    </xf>
    <xf numFmtId="164" fontId="33" fillId="2" borderId="48" xfId="4" applyFont="1" applyFill="1" applyBorder="1" applyAlignment="1" applyProtection="1">
      <alignment vertical="center"/>
      <protection locked="0"/>
    </xf>
    <xf numFmtId="164" fontId="33" fillId="2" borderId="49" xfId="4" applyFont="1" applyFill="1" applyBorder="1" applyAlignment="1" applyProtection="1">
      <alignment vertical="center"/>
      <protection locked="0"/>
    </xf>
    <xf numFmtId="164" fontId="33" fillId="2" borderId="50" xfId="4" applyFont="1" applyFill="1" applyBorder="1" applyAlignment="1" applyProtection="1">
      <alignment vertical="center"/>
      <protection locked="0"/>
    </xf>
    <xf numFmtId="185" fontId="59" fillId="17" borderId="0" xfId="4" applyNumberFormat="1" applyFont="1" applyFill="1" applyAlignment="1" applyProtection="1">
      <alignment horizontal="center" vertical="center" textRotation="90" wrapText="1"/>
      <protection locked="0"/>
    </xf>
    <xf numFmtId="164" fontId="57" fillId="22" borderId="51" xfId="4" applyFont="1" applyFill="1" applyBorder="1" applyAlignment="1" applyProtection="1">
      <alignment vertical="top" wrapText="1"/>
      <protection locked="0"/>
    </xf>
    <xf numFmtId="166" fontId="12" fillId="11" borderId="56" xfId="0" applyNumberFormat="1" applyFont="1" applyFill="1" applyBorder="1" applyAlignment="1">
      <alignment horizontal="left" vertical="top" wrapText="1"/>
    </xf>
    <xf numFmtId="0" fontId="25" fillId="13" borderId="0" xfId="0" applyFont="1" applyFill="1" applyBorder="1" applyAlignment="1">
      <alignment horizontal="left" vertical="center"/>
    </xf>
    <xf numFmtId="0" fontId="3" fillId="13" borderId="0" xfId="0" applyFont="1" applyFill="1" applyBorder="1" applyAlignment="1">
      <alignment wrapText="1"/>
    </xf>
    <xf numFmtId="0" fontId="0" fillId="13" borderId="0" xfId="0" applyFill="1"/>
    <xf numFmtId="0" fontId="80" fillId="13" borderId="0" xfId="0" applyFont="1" applyFill="1" applyBorder="1" applyAlignment="1">
      <alignment horizontal="left" vertical="center"/>
    </xf>
    <xf numFmtId="0" fontId="23" fillId="13" borderId="0" xfId="0" applyFont="1" applyFill="1"/>
    <xf numFmtId="0" fontId="81" fillId="13" borderId="0" xfId="0" applyFont="1" applyFill="1" applyBorder="1" applyAlignment="1">
      <alignment horizontal="left" vertical="center"/>
    </xf>
    <xf numFmtId="0" fontId="0" fillId="13" borderId="0" xfId="0" applyFill="1" applyAlignment="1"/>
    <xf numFmtId="0" fontId="0" fillId="23" borderId="0" xfId="0" applyFill="1"/>
    <xf numFmtId="0" fontId="83" fillId="2" borderId="37"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0" xfId="0" applyFont="1" applyFill="1" applyBorder="1" applyAlignment="1">
      <alignment horizontal="center" vertical="center" textRotation="90" wrapText="1"/>
    </xf>
    <xf numFmtId="166" fontId="22" fillId="11" borderId="23" xfId="0" applyNumberFormat="1" applyFont="1" applyFill="1" applyBorder="1" applyAlignment="1">
      <alignment horizontal="center" vertical="center" wrapText="1"/>
    </xf>
    <xf numFmtId="0" fontId="27" fillId="3" borderId="25" xfId="0" applyNumberFormat="1" applyFont="1" applyFill="1" applyBorder="1" applyAlignment="1">
      <alignment horizontal="center" vertical="center" wrapText="1"/>
    </xf>
    <xf numFmtId="165" fontId="24" fillId="0" borderId="67" xfId="2" applyNumberFormat="1" applyFont="1" applyFill="1" applyBorder="1" applyAlignment="1">
      <alignment horizontal="left" vertical="center" wrapText="1"/>
    </xf>
    <xf numFmtId="165" fontId="24" fillId="0" borderId="68" xfId="2" applyNumberFormat="1" applyFont="1" applyFill="1" applyBorder="1" applyAlignment="1">
      <alignment horizontal="left" vertical="center" wrapText="1"/>
    </xf>
    <xf numFmtId="165" fontId="24" fillId="0" borderId="69" xfId="2" applyNumberFormat="1" applyFont="1" applyFill="1" applyBorder="1" applyAlignment="1">
      <alignment horizontal="left" vertical="center" wrapText="1"/>
    </xf>
    <xf numFmtId="0" fontId="31" fillId="0" borderId="0" xfId="0" applyFont="1" applyFill="1" applyBorder="1" applyAlignment="1">
      <alignment vertical="top" wrapText="1"/>
    </xf>
    <xf numFmtId="0" fontId="22" fillId="0" borderId="32" xfId="0" applyFont="1" applyFill="1" applyBorder="1" applyAlignment="1">
      <alignment horizontal="left" vertical="top" wrapText="1"/>
    </xf>
    <xf numFmtId="0" fontId="22" fillId="24" borderId="43" xfId="0" applyFont="1" applyFill="1" applyBorder="1" applyAlignment="1">
      <alignment horizontal="left" vertical="top" wrapText="1"/>
    </xf>
    <xf numFmtId="0" fontId="22" fillId="6" borderId="43" xfId="0" applyFont="1" applyFill="1" applyBorder="1" applyAlignment="1">
      <alignment horizontal="left" vertical="top" wrapText="1"/>
    </xf>
    <xf numFmtId="0" fontId="57" fillId="6" borderId="43" xfId="0" applyFont="1" applyFill="1" applyBorder="1" applyAlignment="1">
      <alignment horizontal="left" vertical="top" wrapText="1"/>
    </xf>
    <xf numFmtId="0" fontId="16" fillId="6" borderId="43" xfId="0" applyFont="1" applyFill="1" applyBorder="1" applyAlignment="1">
      <alignment horizontal="left" vertical="top" wrapText="1"/>
    </xf>
    <xf numFmtId="165" fontId="22" fillId="0" borderId="32" xfId="0" applyNumberFormat="1" applyFont="1" applyFill="1" applyBorder="1" applyAlignment="1">
      <alignment horizontal="left" vertical="top" wrapText="1"/>
    </xf>
    <xf numFmtId="167" fontId="22" fillId="0" borderId="32" xfId="0" applyNumberFormat="1" applyFont="1" applyFill="1" applyBorder="1" applyAlignment="1">
      <alignment horizontal="left" vertical="top" wrapText="1"/>
    </xf>
    <xf numFmtId="0" fontId="22" fillId="0" borderId="36" xfId="2" applyNumberFormat="1" applyFont="1" applyFill="1" applyBorder="1" applyAlignment="1">
      <alignment horizontal="left" vertical="top" wrapText="1"/>
    </xf>
    <xf numFmtId="0" fontId="22" fillId="0" borderId="17" xfId="0" applyFont="1" applyFill="1" applyBorder="1" applyAlignment="1">
      <alignment horizontal="left" vertical="top" wrapText="1"/>
    </xf>
    <xf numFmtId="0" fontId="22" fillId="24" borderId="38" xfId="0" applyFont="1" applyFill="1" applyBorder="1" applyAlignment="1">
      <alignment horizontal="left" vertical="top" wrapText="1"/>
    </xf>
    <xf numFmtId="0" fontId="22" fillId="6" borderId="38" xfId="0" applyFont="1" applyFill="1" applyBorder="1" applyAlignment="1">
      <alignment horizontal="left" vertical="top" wrapText="1"/>
    </xf>
    <xf numFmtId="0" fontId="57" fillId="6" borderId="38" xfId="0" applyFont="1" applyFill="1" applyBorder="1" applyAlignment="1">
      <alignment horizontal="left" vertical="top" wrapText="1"/>
    </xf>
    <xf numFmtId="0" fontId="16" fillId="6" borderId="38" xfId="0" applyFont="1" applyFill="1" applyBorder="1" applyAlignment="1">
      <alignment horizontal="left" vertical="top" wrapText="1"/>
    </xf>
    <xf numFmtId="0" fontId="22" fillId="0" borderId="24" xfId="2" applyNumberFormat="1" applyFont="1" applyFill="1" applyBorder="1" applyAlignment="1">
      <alignment horizontal="left" vertical="top" wrapText="1"/>
    </xf>
    <xf numFmtId="0" fontId="31" fillId="0" borderId="0" xfId="0" applyFont="1" applyFill="1" applyAlignment="1">
      <alignment horizontal="left" vertical="top" wrapText="1"/>
    </xf>
    <xf numFmtId="0" fontId="85" fillId="0" borderId="3" xfId="0" applyFont="1" applyFill="1" applyBorder="1" applyAlignment="1">
      <alignment horizontal="left" wrapText="1"/>
    </xf>
    <xf numFmtId="0" fontId="26" fillId="0" borderId="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2" fillId="2" borderId="11" xfId="0" applyFont="1" applyFill="1" applyBorder="1" applyAlignment="1">
      <alignment horizontal="left" vertical="top" wrapText="1"/>
    </xf>
    <xf numFmtId="0" fontId="22" fillId="2" borderId="16" xfId="0" applyFont="1" applyFill="1" applyBorder="1" applyAlignment="1">
      <alignment horizontal="left" vertical="top" wrapText="1"/>
    </xf>
    <xf numFmtId="0" fontId="22" fillId="2" borderId="12" xfId="0" applyFont="1" applyFill="1" applyBorder="1" applyAlignment="1">
      <alignment horizontal="left" vertical="top" wrapText="1"/>
    </xf>
    <xf numFmtId="0" fontId="82" fillId="2" borderId="11" xfId="0" applyFont="1" applyFill="1" applyBorder="1" applyAlignment="1">
      <alignment horizontal="left" vertical="top" wrapText="1"/>
    </xf>
    <xf numFmtId="0" fontId="82" fillId="2" borderId="16" xfId="0" applyFont="1" applyFill="1" applyBorder="1" applyAlignment="1">
      <alignment horizontal="left" vertical="top" wrapText="1"/>
    </xf>
    <xf numFmtId="0" fontId="82" fillId="2" borderId="12" xfId="0" applyFont="1" applyFill="1" applyBorder="1" applyAlignment="1">
      <alignment horizontal="left" vertical="top" wrapText="1"/>
    </xf>
    <xf numFmtId="0" fontId="27" fillId="10" borderId="14" xfId="0" applyFont="1" applyFill="1" applyBorder="1" applyAlignment="1">
      <alignment horizontal="center" vertical="top" wrapText="1"/>
    </xf>
    <xf numFmtId="0" fontId="27" fillId="10" borderId="13" xfId="0" applyFont="1" applyFill="1" applyBorder="1" applyAlignment="1">
      <alignment horizontal="center" vertical="top" wrapText="1"/>
    </xf>
    <xf numFmtId="0" fontId="31" fillId="0" borderId="0" xfId="0" applyFont="1" applyFill="1" applyBorder="1" applyAlignment="1">
      <alignment horizontal="center" vertical="top" wrapText="1"/>
    </xf>
    <xf numFmtId="0" fontId="84" fillId="5" borderId="38" xfId="0" applyFont="1" applyFill="1" applyBorder="1" applyAlignment="1">
      <alignment horizontal="center" vertical="center" wrapText="1"/>
    </xf>
    <xf numFmtId="0" fontId="84" fillId="5" borderId="39" xfId="0" applyFont="1" applyFill="1" applyBorder="1" applyAlignment="1">
      <alignment horizontal="center" vertical="center" wrapText="1"/>
    </xf>
    <xf numFmtId="0" fontId="84" fillId="5" borderId="0" xfId="0" applyFont="1" applyFill="1" applyBorder="1" applyAlignment="1">
      <alignment horizontal="center" vertical="center" wrapText="1"/>
    </xf>
    <xf numFmtId="0" fontId="84" fillId="5" borderId="66" xfId="0" applyFont="1" applyFill="1" applyBorder="1" applyAlignment="1">
      <alignment horizontal="center" vertical="center" wrapText="1"/>
    </xf>
    <xf numFmtId="0" fontId="84" fillId="5" borderId="40" xfId="0" applyFont="1" applyFill="1" applyBorder="1" applyAlignment="1">
      <alignment horizontal="center" vertical="center" wrapText="1"/>
    </xf>
    <xf numFmtId="0" fontId="84" fillId="5" borderId="41" xfId="0" applyFont="1" applyFill="1" applyBorder="1" applyAlignment="1">
      <alignment horizontal="center" vertical="center" wrapText="1"/>
    </xf>
    <xf numFmtId="0" fontId="84" fillId="5" borderId="42" xfId="0" applyFont="1" applyFill="1" applyBorder="1" applyAlignment="1">
      <alignment horizontal="center" vertical="center" wrapText="1"/>
    </xf>
    <xf numFmtId="178" fontId="49" fillId="16" borderId="0" xfId="4" applyNumberFormat="1" applyFont="1" applyFill="1" applyAlignment="1">
      <alignment horizontal="center" textRotation="90" wrapText="1"/>
    </xf>
    <xf numFmtId="164" fontId="75" fillId="2" borderId="0" xfId="4" applyFont="1" applyFill="1" applyAlignment="1" applyProtection="1">
      <alignment vertical="top" wrapText="1"/>
      <protection locked="0"/>
    </xf>
    <xf numFmtId="164" fontId="33" fillId="2" borderId="47" xfId="4" applyFont="1" applyFill="1" applyBorder="1" applyAlignment="1" applyProtection="1">
      <alignment horizontal="center" wrapText="1"/>
      <protection locked="0"/>
    </xf>
    <xf numFmtId="164" fontId="33" fillId="2" borderId="0" xfId="4" applyFont="1" applyFill="1" applyBorder="1" applyAlignment="1" applyProtection="1">
      <alignment horizontal="center" wrapText="1"/>
      <protection locked="0"/>
    </xf>
    <xf numFmtId="164" fontId="33" fillId="2" borderId="1" xfId="4" applyFont="1" applyFill="1" applyBorder="1" applyAlignment="1" applyProtection="1">
      <alignment horizontal="center" wrapText="1"/>
      <protection locked="0"/>
    </xf>
    <xf numFmtId="164" fontId="34" fillId="2" borderId="44" xfId="4" applyFont="1" applyFill="1" applyBorder="1" applyAlignment="1" applyProtection="1">
      <alignment horizontal="center"/>
      <protection locked="0"/>
    </xf>
    <xf numFmtId="164" fontId="34" fillId="2" borderId="45" xfId="4" applyFont="1" applyFill="1" applyBorder="1" applyAlignment="1" applyProtection="1">
      <alignment horizontal="center"/>
      <protection locked="0"/>
    </xf>
    <xf numFmtId="164" fontId="34" fillId="2" borderId="46" xfId="4" applyFont="1" applyFill="1" applyBorder="1" applyAlignment="1" applyProtection="1">
      <alignment horizontal="center"/>
      <protection locked="0"/>
    </xf>
    <xf numFmtId="167" fontId="22" fillId="15" borderId="56" xfId="4" applyNumberFormat="1" applyFont="1" applyFill="1" applyBorder="1" applyAlignment="1">
      <alignment horizontal="center" vertical="center"/>
    </xf>
    <xf numFmtId="0" fontId="48" fillId="0" borderId="26" xfId="4" applyNumberFormat="1" applyFont="1" applyBorder="1" applyAlignment="1" applyProtection="1">
      <alignment horizontal="center" textRotation="90" shrinkToFit="1"/>
      <protection locked="0"/>
    </xf>
    <xf numFmtId="0" fontId="48" fillId="0" borderId="51" xfId="4" applyNumberFormat="1" applyFont="1" applyBorder="1" applyAlignment="1" applyProtection="1">
      <alignment horizontal="center" textRotation="90" shrinkToFit="1"/>
      <protection locked="0"/>
    </xf>
    <xf numFmtId="167" fontId="54" fillId="22" borderId="51" xfId="4" applyNumberFormat="1" applyFont="1" applyFill="1" applyBorder="1" applyAlignment="1" applyProtection="1">
      <alignment horizontal="center" vertical="center" wrapText="1"/>
      <protection locked="0"/>
    </xf>
    <xf numFmtId="178" fontId="49" fillId="16" borderId="0" xfId="4" applyNumberFormat="1" applyFont="1" applyFill="1" applyAlignment="1" applyProtection="1">
      <alignment horizontal="center" textRotation="90" wrapText="1"/>
      <protection locked="0"/>
    </xf>
    <xf numFmtId="164" fontId="74" fillId="2" borderId="0" xfId="4" applyFont="1" applyFill="1" applyAlignment="1" applyProtection="1">
      <alignment vertical="center"/>
      <protection locked="0"/>
    </xf>
    <xf numFmtId="168" fontId="36" fillId="2" borderId="0" xfId="4" applyNumberFormat="1" applyFont="1" applyFill="1" applyAlignment="1" applyProtection="1">
      <alignment horizontal="center" vertical="center" wrapText="1"/>
      <protection locked="0"/>
    </xf>
    <xf numFmtId="168" fontId="36" fillId="2" borderId="2" xfId="4" applyNumberFormat="1" applyFont="1" applyFill="1" applyBorder="1" applyAlignment="1" applyProtection="1">
      <alignment horizontal="center" vertical="center" wrapText="1"/>
      <protection locked="0"/>
    </xf>
    <xf numFmtId="0" fontId="78" fillId="2" borderId="44" xfId="4" applyNumberFormat="1" applyFont="1" applyFill="1" applyBorder="1" applyAlignment="1">
      <alignment horizontal="center" wrapText="1"/>
    </xf>
    <xf numFmtId="0" fontId="78" fillId="2" borderId="45" xfId="4" applyNumberFormat="1" applyFont="1" applyFill="1" applyBorder="1" applyAlignment="1">
      <alignment horizontal="center" wrapText="1"/>
    </xf>
    <xf numFmtId="0" fontId="78" fillId="2" borderId="46" xfId="4" applyNumberFormat="1" applyFont="1" applyFill="1" applyBorder="1" applyAlignment="1">
      <alignment horizontal="center" wrapText="1"/>
    </xf>
    <xf numFmtId="0" fontId="78" fillId="2" borderId="47" xfId="4" applyNumberFormat="1" applyFont="1" applyFill="1" applyBorder="1" applyAlignment="1">
      <alignment horizontal="center" wrapText="1"/>
    </xf>
    <xf numFmtId="0" fontId="78" fillId="2" borderId="0" xfId="4" applyNumberFormat="1" applyFont="1" applyFill="1" applyAlignment="1">
      <alignment horizontal="center" wrapText="1"/>
    </xf>
    <xf numFmtId="0" fontId="78" fillId="2" borderId="1" xfId="4" applyNumberFormat="1" applyFont="1" applyFill="1" applyBorder="1" applyAlignment="1">
      <alignment horizontal="center" wrapText="1"/>
    </xf>
    <xf numFmtId="167" fontId="29" fillId="0" borderId="55" xfId="4" applyNumberFormat="1" applyFont="1" applyBorder="1" applyAlignment="1" applyProtection="1">
      <alignment horizontal="left" vertical="center"/>
      <protection locked="0"/>
    </xf>
    <xf numFmtId="167" fontId="29" fillId="0" borderId="56" xfId="4" applyNumberFormat="1" applyFont="1" applyBorder="1" applyAlignment="1" applyProtection="1">
      <alignment horizontal="left" vertical="center"/>
      <protection locked="0"/>
    </xf>
    <xf numFmtId="167" fontId="14" fillId="2" borderId="44" xfId="4" applyNumberFormat="1" applyFont="1" applyFill="1" applyBorder="1" applyAlignment="1">
      <alignment horizontal="center" vertical="center" wrapText="1"/>
    </xf>
    <xf numFmtId="167" fontId="14" fillId="2" borderId="48" xfId="4" applyNumberFormat="1" applyFont="1" applyFill="1" applyBorder="1" applyAlignment="1">
      <alignment horizontal="center" vertical="center" wrapText="1"/>
    </xf>
    <xf numFmtId="168" fontId="22" fillId="2" borderId="0" xfId="4" applyNumberFormat="1" applyFont="1" applyFill="1" applyAlignment="1" applyProtection="1">
      <alignment horizontal="center" vertical="center" wrapText="1"/>
      <protection locked="0"/>
    </xf>
    <xf numFmtId="167" fontId="32" fillId="2" borderId="52" xfId="4" applyNumberFormat="1" applyFont="1" applyFill="1" applyBorder="1" applyAlignment="1">
      <alignment horizontal="center" vertical="center" wrapText="1"/>
    </xf>
    <xf numFmtId="167" fontId="32" fillId="2" borderId="26" xfId="4" applyNumberFormat="1" applyFont="1" applyFill="1" applyBorder="1" applyAlignment="1">
      <alignment horizontal="center" vertical="center" wrapText="1"/>
    </xf>
    <xf numFmtId="167" fontId="29" fillId="0" borderId="57" xfId="4" applyNumberFormat="1" applyFont="1" applyFill="1" applyBorder="1" applyAlignment="1" applyProtection="1">
      <alignment horizontal="center" vertical="center"/>
      <protection locked="0"/>
    </xf>
    <xf numFmtId="167" fontId="29" fillId="0" borderId="58" xfId="4" applyNumberFormat="1" applyFont="1" applyFill="1" applyBorder="1" applyAlignment="1" applyProtection="1">
      <alignment horizontal="center" vertical="center"/>
      <protection locked="0"/>
    </xf>
    <xf numFmtId="172" fontId="43" fillId="13" borderId="5" xfId="4" applyNumberFormat="1" applyFont="1" applyFill="1" applyBorder="1" applyAlignment="1" applyProtection="1">
      <alignment horizontal="center" vertical="center"/>
      <protection locked="0"/>
    </xf>
    <xf numFmtId="172" fontId="43" fillId="13" borderId="8" xfId="4" applyNumberFormat="1" applyFont="1" applyFill="1" applyBorder="1" applyAlignment="1" applyProtection="1">
      <alignment horizontal="center" vertical="center"/>
      <protection locked="0"/>
    </xf>
    <xf numFmtId="172" fontId="43" fillId="13" borderId="7" xfId="4" applyNumberFormat="1" applyFont="1" applyFill="1" applyBorder="1" applyAlignment="1" applyProtection="1">
      <alignment horizontal="center" vertical="center"/>
      <protection locked="0"/>
    </xf>
    <xf numFmtId="172" fontId="43" fillId="13" borderId="10" xfId="4" applyNumberFormat="1" applyFont="1" applyFill="1" applyBorder="1" applyAlignment="1" applyProtection="1">
      <alignment horizontal="center" vertical="center"/>
      <protection locked="0"/>
    </xf>
    <xf numFmtId="167" fontId="29" fillId="0" borderId="60" xfId="4" applyNumberFormat="1" applyFont="1" applyFill="1" applyBorder="1" applyAlignment="1" applyProtection="1">
      <alignment horizontal="center" vertical="center"/>
      <protection locked="0"/>
    </xf>
    <xf numFmtId="169" fontId="33" fillId="2" borderId="56" xfId="4" applyNumberFormat="1" applyFont="1" applyFill="1" applyBorder="1" applyAlignment="1">
      <alignment horizontal="center" vertical="center"/>
    </xf>
    <xf numFmtId="167" fontId="33" fillId="2" borderId="56" xfId="4" applyNumberFormat="1" applyFont="1" applyFill="1" applyBorder="1" applyAlignment="1">
      <alignment horizontal="center" vertical="center" shrinkToFit="1"/>
    </xf>
    <xf numFmtId="173" fontId="33" fillId="2" borderId="47" xfId="4" applyNumberFormat="1" applyFont="1" applyFill="1" applyBorder="1" applyAlignment="1">
      <alignment horizontal="left" vertical="top" wrapText="1"/>
    </xf>
    <xf numFmtId="173" fontId="33" fillId="2" borderId="0" xfId="4" applyNumberFormat="1" applyFont="1" applyFill="1" applyAlignment="1">
      <alignment horizontal="left" vertical="top" wrapText="1"/>
    </xf>
    <xf numFmtId="173" fontId="33" fillId="2" borderId="1" xfId="4" applyNumberFormat="1" applyFont="1" applyFill="1" applyBorder="1" applyAlignment="1">
      <alignment horizontal="left" vertical="top" wrapText="1"/>
    </xf>
    <xf numFmtId="172" fontId="51" fillId="2" borderId="57" xfId="4" applyNumberFormat="1" applyFont="1" applyFill="1" applyBorder="1" applyAlignment="1" applyProtection="1">
      <alignment horizontal="center" vertical="center"/>
      <protection locked="0"/>
    </xf>
    <xf numFmtId="172" fontId="51" fillId="2" borderId="59" xfId="4" applyNumberFormat="1" applyFont="1" applyFill="1" applyBorder="1" applyAlignment="1" applyProtection="1">
      <alignment horizontal="center" vertical="center"/>
      <protection locked="0"/>
    </xf>
    <xf numFmtId="167" fontId="29" fillId="0" borderId="61" xfId="4" applyNumberFormat="1" applyFont="1" applyBorder="1" applyAlignment="1" applyProtection="1">
      <alignment horizontal="left" vertical="center"/>
      <protection locked="0"/>
    </xf>
    <xf numFmtId="167" fontId="29" fillId="0" borderId="62" xfId="4" applyNumberFormat="1" applyFont="1" applyBorder="1" applyAlignment="1" applyProtection="1">
      <alignment horizontal="left" vertical="center"/>
      <protection locked="0"/>
    </xf>
    <xf numFmtId="167" fontId="29" fillId="0" borderId="63" xfId="4" applyNumberFormat="1" applyFont="1" applyFill="1" applyBorder="1" applyAlignment="1" applyProtection="1">
      <alignment horizontal="center" vertical="center"/>
      <protection locked="0"/>
    </xf>
    <xf numFmtId="167" fontId="29" fillId="0" borderId="65" xfId="4" applyNumberFormat="1" applyFont="1" applyFill="1" applyBorder="1" applyAlignment="1" applyProtection="1">
      <alignment horizontal="center" vertical="center"/>
      <protection locked="0"/>
    </xf>
    <xf numFmtId="167" fontId="29" fillId="0" borderId="64" xfId="4" applyNumberFormat="1" applyFont="1" applyFill="1" applyBorder="1" applyAlignment="1" applyProtection="1">
      <alignment horizontal="center" vertical="center"/>
      <protection locked="0"/>
    </xf>
    <xf numFmtId="180" fontId="42" fillId="2" borderId="47" xfId="4" applyNumberFormat="1" applyFont="1" applyFill="1" applyBorder="1" applyAlignment="1">
      <alignment horizontal="center" vertical="top"/>
    </xf>
    <xf numFmtId="180" fontId="42" fillId="2" borderId="0" xfId="4" applyNumberFormat="1" applyFont="1" applyFill="1" applyAlignment="1">
      <alignment horizontal="center" vertical="top"/>
    </xf>
    <xf numFmtId="173" fontId="33" fillId="2" borderId="49" xfId="4" applyNumberFormat="1" applyFont="1" applyFill="1" applyBorder="1" applyAlignment="1">
      <alignment horizontal="left" vertical="top" wrapText="1"/>
    </xf>
    <xf numFmtId="173" fontId="33" fillId="2" borderId="50" xfId="4" applyNumberFormat="1" applyFont="1" applyFill="1" applyBorder="1" applyAlignment="1">
      <alignment horizontal="left" vertical="top" wrapText="1"/>
    </xf>
    <xf numFmtId="177" fontId="41" fillId="2" borderId="0" xfId="4" applyNumberFormat="1" applyFont="1" applyFill="1" applyAlignment="1">
      <alignment horizontal="center"/>
    </xf>
    <xf numFmtId="167" fontId="54" fillId="21" borderId="51" xfId="4" applyNumberFormat="1" applyFont="1" applyFill="1" applyBorder="1" applyAlignment="1" applyProtection="1">
      <alignment horizontal="center" vertical="center" wrapText="1"/>
      <protection locked="0"/>
    </xf>
    <xf numFmtId="171" fontId="22" fillId="15" borderId="56" xfId="4" applyNumberFormat="1" applyFont="1" applyFill="1" applyBorder="1" applyAlignment="1">
      <alignment horizontal="center" vertical="center" wrapText="1"/>
    </xf>
    <xf numFmtId="171" fontId="22" fillId="15" borderId="56" xfId="4" applyNumberFormat="1" applyFont="1" applyFill="1" applyBorder="1" applyAlignment="1">
      <alignment horizontal="center" vertical="center"/>
    </xf>
    <xf numFmtId="177" fontId="42" fillId="2" borderId="0" xfId="4" applyNumberFormat="1" applyFont="1" applyFill="1" applyAlignment="1">
      <alignment horizontal="center"/>
    </xf>
    <xf numFmtId="167" fontId="2" fillId="2" borderId="47" xfId="1" applyNumberFormat="1" applyFill="1" applyBorder="1" applyAlignment="1" applyProtection="1">
      <alignment horizontal="center" vertical="center" wrapText="1"/>
    </xf>
    <xf numFmtId="167" fontId="2" fillId="2" borderId="0" xfId="1" applyNumberFormat="1" applyFill="1" applyBorder="1" applyAlignment="1" applyProtection="1">
      <alignment horizontal="center" vertical="center" wrapText="1"/>
    </xf>
    <xf numFmtId="167" fontId="12" fillId="2" borderId="52" xfId="4" applyNumberFormat="1" applyFont="1" applyFill="1" applyBorder="1" applyAlignment="1">
      <alignment horizontal="center" vertical="center" wrapText="1"/>
    </xf>
    <xf numFmtId="167" fontId="12" fillId="2" borderId="26" xfId="4" applyNumberFormat="1" applyFont="1" applyFill="1" applyBorder="1" applyAlignment="1">
      <alignment horizontal="center" vertical="center" wrapText="1"/>
    </xf>
    <xf numFmtId="167" fontId="77" fillId="2" borderId="47" xfId="4" applyNumberFormat="1" applyFont="1" applyFill="1" applyBorder="1" applyAlignment="1">
      <alignment horizontal="center"/>
    </xf>
    <xf numFmtId="167" fontId="77" fillId="2" borderId="0" xfId="4" applyNumberFormat="1" applyFont="1" applyFill="1" applyAlignment="1">
      <alignment horizontal="center"/>
    </xf>
    <xf numFmtId="165" fontId="22" fillId="0" borderId="17" xfId="0" applyNumberFormat="1" applyFont="1" applyFill="1" applyBorder="1" applyAlignment="1">
      <alignment horizontal="left" vertical="top" wrapText="1"/>
    </xf>
  </cellXfs>
  <cellStyles count="5">
    <cellStyle name="Hyperlink" xfId="1" builtinId="8"/>
    <cellStyle name="Normal" xfId="0" builtinId="0"/>
    <cellStyle name="Normal 2" xfId="2" xr:uid="{00000000-0005-0000-0000-000002000000}"/>
    <cellStyle name="Normal 4" xfId="3" xr:uid="{00000000-0005-0000-0000-000003000000}"/>
    <cellStyle name="Normal 4 2" xfId="4" xr:uid="{6C3893FE-126C-4429-8D96-4E336418EFA4}"/>
  </cellStyles>
  <dxfs count="449">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dxf>
    <dxf>
      <font>
        <color theme="0" tint="-0.34998626667073579"/>
      </font>
      <fill>
        <patternFill patternType="gray125">
          <bgColor auto="1"/>
        </patternFill>
      </fill>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dxf>
    <dxf>
      <font>
        <color theme="0" tint="-0.34998626667073579"/>
      </font>
      <fill>
        <patternFill patternType="gray125">
          <bgColor auto="1"/>
        </patternFill>
      </fill>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indexed="64"/>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indexed="64"/>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C09]dddd\,\ dd\ mmm\ yyyy;@"/>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numFmt numFmtId="164" formatCode="[$-C09]dddd\,\ dd\ mmm\ yyyy;@"/>
      <fill>
        <patternFill patternType="solid">
          <fgColor indexed="64"/>
          <bgColor rgb="FF00B0F0"/>
        </patternFill>
      </fill>
      <alignment horizontal="left" vertical="top" textRotation="0" wrapText="1" indent="0" justifyLastLine="0" shrinkToFit="0" readingOrder="0"/>
      <border diagonalUp="0" diagonalDown="0" outline="0">
        <left/>
        <right/>
        <top/>
        <bottom/>
      </border>
    </dxf>
    <dxf>
      <font>
        <color theme="0" tint="-0.34998626667073579"/>
      </font>
      <fill>
        <patternFill patternType="gray125">
          <bgColor auto="1"/>
        </patternFill>
      </fill>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auto="1"/>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theme="0" tint="-0.34998626667073579"/>
      </font>
      <fill>
        <patternFill patternType="gray125">
          <bgColor auto="1"/>
        </patternFill>
      </fill>
    </dxf>
    <dxf>
      <font>
        <strike val="0"/>
        <outline val="0"/>
        <shadow val="0"/>
        <u val="none"/>
        <vertAlign val="baseline"/>
        <sz val="11"/>
        <name val="Calibri"/>
        <scheme val="minor"/>
      </font>
      <fill>
        <patternFill patternType="none">
          <fgColor indexed="64"/>
          <bgColor indexed="65"/>
        </patternFill>
      </fill>
      <alignment relativeIndent="0" justifyLastLine="0" readingOrder="0"/>
      <border diagonalUp="0" diagonalDown="0" outline="0"/>
    </dxf>
    <dxf>
      <font>
        <b val="0"/>
        <i val="0"/>
        <strike val="0"/>
        <condense val="0"/>
        <extend val="0"/>
        <outline val="0"/>
        <shadow val="0"/>
        <u val="none"/>
        <vertAlign val="baseline"/>
        <sz val="11"/>
        <color auto="1"/>
        <name val="Calibri"/>
        <scheme val="minor"/>
      </font>
      <numFmt numFmtId="171" formatCode="&quot;$&quot;#,##0.00"/>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tint="-0.14999847407452621"/>
        <name val="Calibri"/>
        <family val="2"/>
        <scheme val="minor"/>
      </font>
      <numFmt numFmtId="167" formatCode="&quot;$&quot;#,##0"/>
      <fill>
        <patternFill patternType="none">
          <fgColor indexed="64"/>
          <bgColor indexed="65"/>
        </patternFill>
      </fill>
      <alignment horizontal="left" vertical="bottom" textRotation="0" wrapText="0" relativeIndent="0" justifyLastLine="0" shrinkToFit="0" readingOrder="0"/>
      <border outline="0">
        <left style="thin">
          <color indexed="64"/>
        </left>
      </border>
    </dxf>
    <dxf>
      <font>
        <b val="0"/>
        <i val="0"/>
        <strike val="0"/>
        <condense val="0"/>
        <extend val="0"/>
        <outline val="0"/>
        <shadow val="0"/>
        <u val="none"/>
        <vertAlign val="baseline"/>
        <sz val="11"/>
        <color theme="1"/>
        <name val="Calibri"/>
        <scheme val="minor"/>
      </font>
      <numFmt numFmtId="167" formatCode="&quot;$&quot;#,##0"/>
      <fill>
        <patternFill patternType="none">
          <fgColor indexed="64"/>
          <bgColor auto="1"/>
        </patternFill>
      </fill>
      <alignment horizontal="center" vertical="bottom" textRotation="0" wrapText="1" relative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7" formatCode="&quot;$&quot;#,##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numFmt numFmtId="167" formatCode="&quot;$&quot;#,##0"/>
      <fill>
        <patternFill patternType="none">
          <fgColor indexed="64"/>
          <bgColor auto="1"/>
        </patternFill>
      </fill>
      <alignment horizontal="center" vertical="bottom" textRotation="0" wrapText="1" relative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3"/>
        <name val="Calibri"/>
        <scheme val="minor"/>
      </font>
      <numFmt numFmtId="167" formatCode="&quot;$&quot;#,##0"/>
      <fill>
        <patternFill patternType="solid">
          <fgColor indexed="64"/>
          <bgColor theme="0" tint="-4.9989318521683403E-2"/>
        </patternFill>
      </fill>
      <alignment horizontal="center" vertical="bottom" textRotation="0" wrapText="1" relative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1"/>
        <color auto="1"/>
        <name val="Calibri"/>
        <scheme val="minor"/>
      </font>
      <numFmt numFmtId="167" formatCode="&quot;$&quot;#,##0"/>
      <fill>
        <patternFill patternType="none">
          <fgColor indexed="64"/>
          <bgColor auto="1"/>
        </patternFill>
      </fill>
      <alignment horizontal="left" vertical="bottom" textRotation="0" wrapText="0" relativeIndent="0" justifyLastLine="0" shrinkToFit="0" readingOrder="0"/>
      <border outline="0">
        <right style="thin">
          <color indexed="64"/>
        </right>
      </border>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7" formatCode="&quot;$&quot;#,##0"/>
      <fill>
        <patternFill patternType="none">
          <fgColor indexed="64"/>
          <bgColor rgb="FFB7B7FF"/>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theme="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C09]dddd\,\ dd\ mmm\ yyyy;@"/>
      <fill>
        <patternFill patternType="none">
          <fgColor indexed="64"/>
          <bgColor theme="1"/>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0"/>
        <name val="Calibri"/>
        <scheme val="minor"/>
      </font>
      <numFmt numFmtId="167" formatCode="&quot;$&quot;#,##0"/>
      <fill>
        <patternFill patternType="none">
          <fgColor indexed="64"/>
          <bgColor indexed="65"/>
        </patternFill>
      </fill>
      <alignment horizontal="left" vertical="bottom" textRotation="0" wrapText="0" relativeIndent="0" justifyLastLine="0" shrinkToFit="0" readingOrder="0"/>
      <protection locked="0" hidden="0"/>
    </dxf>
    <dxf>
      <font>
        <b val="0"/>
        <i/>
        <strike val="0"/>
        <condense val="0"/>
        <extend val="0"/>
        <outline val="0"/>
        <shadow val="0"/>
        <u val="none"/>
        <vertAlign val="baseline"/>
        <sz val="11"/>
        <color theme="8" tint="-0.249977111117893"/>
        <name val="Calibri"/>
        <family val="2"/>
        <scheme val="minor"/>
      </font>
      <numFmt numFmtId="183" formatCode="[$-C09]ddd\ dd\-mmm\-yyyy;@"/>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Calibri"/>
        <family val="2"/>
        <scheme val="minor"/>
      </font>
      <numFmt numFmtId="183" formatCode="[$-C09]ddd\ dd\-mmm\-yyyy;@"/>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83" formatCode="[$-C09]ddd\ dd\-mmm\-yyyy;@"/>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83" formatCode="[$-C09]ddd\ dd\-mmm\-yyyy;@"/>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name val="Calibri"/>
        <scheme val="minor"/>
      </font>
      <numFmt numFmtId="168" formatCode="General&quot; weeks&quo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C09]dddd\,\ dd\ mmm\ yyyy;@"/>
      <fill>
        <patternFill patternType="none">
          <fgColor indexed="64"/>
          <bgColor auto="1"/>
        </patternFill>
      </fill>
      <alignment horizontal="left" vertical="bottom" textRotation="0" wrapText="0" relativeIndent="0" justifyLastLine="0" shrinkToFit="0" readingOrder="0"/>
    </dxf>
    <dxf>
      <font>
        <b val="0"/>
        <i val="0"/>
        <strike val="0"/>
        <condense val="0"/>
        <extend val="0"/>
        <outline val="0"/>
        <shadow val="0"/>
        <u val="none"/>
        <vertAlign val="baseline"/>
        <sz val="9"/>
        <color auto="1"/>
        <name val="Calibri"/>
        <scheme val="minor"/>
      </font>
      <numFmt numFmtId="164" formatCode="[$-C09]dddd\,\ dd\ mmm\ yyyy;@"/>
      <fill>
        <patternFill patternType="solid">
          <fgColor indexed="64"/>
          <bgColor theme="0" tint="-4.9989318521683403E-2"/>
        </patternFill>
      </fill>
      <alignment horizontal="left" vertical="bottom" textRotation="0" wrapText="0"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182" formatCode="General&quot;%&quot;"/>
      <fill>
        <patternFill patternType="none">
          <fgColor indexed="64"/>
          <bgColor indexed="65"/>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0" tint="-0.249977111117893"/>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protection locked="0" hidden="0"/>
    </dxf>
    <dxf>
      <font>
        <strike val="0"/>
        <outline val="0"/>
        <shadow val="0"/>
        <u val="none"/>
        <vertAlign val="baseline"/>
        <sz val="11"/>
        <name val="Calibri"/>
        <scheme val="minor"/>
      </font>
      <fill>
        <patternFill patternType="none">
          <fgColor indexed="64"/>
          <bgColor indexed="65"/>
        </patternFill>
      </fill>
      <alignment relativeIndent="0" justifyLastLine="0" readingOrder="0"/>
      <border diagonalUp="0" diagonalDown="0" outline="0"/>
    </dxf>
    <dxf>
      <border>
        <bottom style="thin">
          <color indexed="64"/>
        </bottom>
        <vertical/>
        <horizontal/>
      </border>
    </dxf>
    <dxf>
      <font>
        <b val="0"/>
        <strike val="0"/>
        <outline val="0"/>
        <shadow val="0"/>
        <u val="none"/>
        <vertAlign val="baseline"/>
        <sz val="8"/>
        <color theme="0"/>
        <name val="Calibri"/>
        <scheme val="minor"/>
      </font>
      <fill>
        <patternFill patternType="solid">
          <fgColor indexed="64"/>
          <bgColor theme="3"/>
        </patternFill>
      </fill>
      <alignment horizontal="general" vertical="bottom" textRotation="0" wrapText="1" relativeIndent="0" justifyLastLine="0" shrinkToFit="0" readingOrder="0"/>
      <border diagonalUp="0" diagonalDown="0" outline="0">
        <left style="thin">
          <color indexed="64"/>
        </left>
        <right style="thin">
          <color indexed="64"/>
        </right>
        <top/>
        <bottom/>
      </border>
    </dxf>
    <dxf>
      <font>
        <b val="0"/>
        <i val="0"/>
        <color auto="1"/>
      </font>
      <fill>
        <patternFill>
          <bgColor rgb="FF00B0F0"/>
        </patternFill>
      </fill>
    </dxf>
    <dxf>
      <font>
        <color auto="1"/>
      </font>
      <fill>
        <patternFill>
          <bgColor rgb="FF92D050"/>
        </patternFill>
      </fill>
    </dxf>
    <dxf>
      <font>
        <b val="0"/>
        <i val="0"/>
        <color auto="1"/>
      </font>
      <fill>
        <patternFill>
          <bgColor indexed="51"/>
        </patternFill>
      </fill>
    </dxf>
    <dxf>
      <font>
        <b val="0"/>
        <i val="0"/>
        <color auto="1"/>
      </font>
      <fill>
        <patternFill>
          <bgColor rgb="FFFF6161"/>
        </patternFill>
      </fill>
    </dxf>
    <dxf>
      <font>
        <color theme="0" tint="-0.24994659260841701"/>
      </font>
    </dxf>
    <dxf>
      <fill>
        <patternFill>
          <bgColor theme="5"/>
        </patternFill>
      </fill>
    </dxf>
    <dxf>
      <font>
        <color theme="7" tint="0.79998168889431442"/>
      </font>
    </dxf>
    <dxf>
      <font>
        <color theme="8" tint="0.79998168889431442"/>
      </font>
    </dxf>
    <dxf>
      <font>
        <b/>
        <i val="0"/>
        <condense val="0"/>
        <extend val="0"/>
      </font>
      <fill>
        <patternFill>
          <bgColor indexed="22"/>
        </patternFill>
      </fill>
    </dxf>
    <dxf>
      <font>
        <color theme="0"/>
      </font>
      <fill>
        <patternFill>
          <bgColor theme="1" tint="0.34998626667073579"/>
        </patternFill>
      </fill>
    </dxf>
    <dxf>
      <fill>
        <patternFill>
          <bgColor theme="8" tint="0.79998168889431442"/>
        </patternFill>
      </fill>
    </dxf>
    <dxf>
      <fill>
        <patternFill>
          <bgColor theme="7" tint="0.79998168889431442"/>
        </patternFill>
      </fill>
    </dxf>
    <dxf>
      <font>
        <color rgb="FFC00000"/>
      </font>
    </dxf>
    <dxf>
      <font>
        <color theme="0" tint="-0.24994659260841701"/>
      </font>
      <fill>
        <patternFill>
          <bgColor theme="0" tint="-0.14996795556505021"/>
        </patternFill>
      </fill>
      <border>
        <left/>
        <right/>
        <top/>
        <bottom/>
        <vertical/>
        <horizontal/>
      </border>
    </dxf>
    <dxf>
      <fill>
        <patternFill>
          <bgColor theme="5"/>
        </patternFill>
      </fill>
    </dxf>
    <dxf>
      <font>
        <b val="0"/>
        <i val="0"/>
        <color theme="0" tint="-0.14996795556505021"/>
      </font>
      <fill>
        <patternFill>
          <bgColor theme="0" tint="-0.14996795556505021"/>
        </patternFill>
      </fill>
    </dxf>
    <dxf>
      <font>
        <color rgb="FF00CCFF"/>
      </font>
      <fill>
        <patternFill>
          <bgColor rgb="FF00CCFF"/>
        </patternFill>
      </fill>
      <border>
        <left/>
        <right/>
        <top style="thin">
          <color indexed="64"/>
        </top>
        <bottom style="thin">
          <color indexed="64"/>
        </bottom>
      </border>
    </dxf>
    <dxf>
      <fill>
        <patternFill>
          <bgColor rgb="FF92D050"/>
        </patternFill>
      </fill>
      <border>
        <top style="thin">
          <color auto="1"/>
        </top>
        <bottom style="thin">
          <color auto="1"/>
        </bottom>
      </border>
    </dxf>
    <dxf>
      <font>
        <b val="0"/>
        <i val="0"/>
        <color theme="0" tint="-0.499984740745262"/>
      </font>
      <numFmt numFmtId="0" formatCode="General"/>
      <fill>
        <patternFill patternType="darkGrid">
          <bgColor indexed="65"/>
        </patternFill>
      </fill>
      <border>
        <left/>
        <right/>
        <top/>
        <bottom/>
      </border>
    </dxf>
    <dxf>
      <fill>
        <patternFill patternType="darkGrid">
          <bgColor rgb="FF92D050"/>
        </patternFill>
      </fill>
    </dxf>
    <dxf>
      <font>
        <color rgb="FF00CCFF"/>
      </font>
      <fill>
        <patternFill>
          <bgColor rgb="FF00CCFF"/>
        </patternFill>
      </fill>
      <border>
        <left/>
        <right/>
        <top style="thin">
          <color indexed="64"/>
        </top>
        <bottom style="thin">
          <color indexed="64"/>
        </bottom>
      </border>
    </dxf>
    <dxf>
      <fill>
        <patternFill>
          <bgColor rgb="FF92D050"/>
        </patternFill>
      </fill>
      <border>
        <top style="thin">
          <color auto="1"/>
        </top>
        <bottom style="thin">
          <color auto="1"/>
        </bottom>
      </border>
    </dxf>
    <dxf>
      <fill>
        <gradientFill>
          <stop position="0">
            <color theme="0"/>
          </stop>
          <stop position="0.5">
            <color rgb="FFFFD13F"/>
          </stop>
          <stop position="1">
            <color theme="0"/>
          </stop>
        </gradientFill>
      </fill>
    </dxf>
    <dxf>
      <font>
        <b val="0"/>
        <i val="0"/>
        <color theme="0" tint="-0.499984740745262"/>
      </font>
      <numFmt numFmtId="0" formatCode="General"/>
      <fill>
        <patternFill patternType="darkGrid">
          <bgColor indexed="65"/>
        </patternFill>
      </fill>
      <border>
        <left/>
        <right/>
        <top/>
        <bottom/>
      </border>
    </dxf>
    <dxf>
      <fill>
        <patternFill patternType="darkGrid">
          <bgColor rgb="FF92D050"/>
        </patternFill>
      </fill>
    </dxf>
    <dxf>
      <fill>
        <gradientFill type="path" left="0.5" right="0.5" top="0.5" bottom="0.5">
          <stop position="0">
            <color theme="1"/>
          </stop>
          <stop position="1">
            <color theme="0" tint="-0.1490218817712943"/>
          </stop>
        </gradientFill>
      </fill>
    </dxf>
    <dxf>
      <font>
        <b val="0"/>
        <i val="0"/>
        <color theme="0" tint="-0.24994659260841701"/>
      </font>
      <fill>
        <patternFill patternType="none">
          <bgColor auto="1"/>
        </patternFill>
      </fill>
    </dxf>
    <dxf>
      <font>
        <color theme="0" tint="-0.14996795556505021"/>
      </font>
      <fill>
        <patternFill>
          <bgColor theme="0"/>
        </patternFill>
      </fill>
    </dxf>
    <dxf>
      <fill>
        <gradientFill type="path" left="0.5" right="0.5" top="0.5" bottom="0.5">
          <stop position="0">
            <color theme="1"/>
          </stop>
          <stop position="1">
            <color theme="0" tint="-0.1490218817712943"/>
          </stop>
        </gradientFill>
      </fill>
    </dxf>
    <dxf>
      <font>
        <color theme="0" tint="-0.14996795556505021"/>
        <name val="Cambria"/>
        <scheme val="none"/>
      </font>
      <fill>
        <patternFill patternType="none">
          <bgColor auto="1"/>
        </patternFill>
      </fill>
    </dxf>
    <dxf>
      <font>
        <color rgb="FF00CCFF"/>
      </font>
      <fill>
        <patternFill>
          <bgColor rgb="FF00CCFF"/>
        </patternFill>
      </fill>
      <border>
        <left/>
        <right/>
        <top style="thin">
          <color indexed="64"/>
        </top>
        <bottom style="thin">
          <color indexed="64"/>
        </bottom>
      </border>
    </dxf>
    <dxf>
      <font>
        <color rgb="FFC00000"/>
      </font>
    </dxf>
    <dxf>
      <font>
        <color rgb="FF009A46"/>
      </font>
    </dxf>
    <dxf>
      <font>
        <color theme="0" tint="-0.14996795556505021"/>
      </font>
    </dxf>
    <dxf>
      <font>
        <color rgb="FFC00000"/>
      </font>
    </dxf>
    <dxf>
      <font>
        <color rgb="FF009A46"/>
      </font>
    </dxf>
    <dxf>
      <font>
        <color theme="1" tint="0.24994659260841701"/>
      </font>
    </dxf>
    <dxf>
      <font>
        <color theme="8" tint="0.79998168889431442"/>
      </font>
    </dxf>
    <dxf>
      <font>
        <color theme="7" tint="0.79998168889431442"/>
      </font>
    </dxf>
    <dxf>
      <font>
        <color theme="0" tint="-0.499984740745262"/>
      </font>
    </dxf>
    <dxf>
      <font>
        <color theme="0" tint="-0.24994659260841701"/>
      </font>
    </dxf>
    <dxf>
      <font>
        <color rgb="FFC00000"/>
      </font>
    </dxf>
    <dxf>
      <font>
        <color rgb="FF009A46"/>
      </font>
    </dxf>
    <dxf>
      <font>
        <color theme="1"/>
      </font>
      <fill>
        <gradientFill>
          <stop position="0">
            <color theme="0"/>
          </stop>
          <stop position="0.5">
            <color rgb="FFFFD13F"/>
          </stop>
          <stop position="1">
            <color theme="0"/>
          </stop>
        </gradientFill>
      </fill>
    </dxf>
    <dxf>
      <fill>
        <patternFill>
          <bgColor theme="9" tint="0.59996337778862885"/>
        </patternFill>
      </fill>
    </dxf>
    <dxf>
      <fill>
        <patternFill>
          <bgColor theme="4" tint="0.59996337778862885"/>
        </patternFill>
      </fill>
    </dxf>
    <dxf>
      <fill>
        <patternFill>
          <bgColor rgb="FFFFFFCC"/>
        </patternFill>
      </fill>
    </dxf>
    <dxf>
      <fill>
        <patternFill>
          <bgColor theme="5" tint="0.79998168889431442"/>
        </patternFill>
      </fill>
    </dxf>
    <dxf>
      <fill>
        <patternFill>
          <bgColor theme="7" tint="0.59996337778862885"/>
        </patternFill>
      </fill>
    </dxf>
    <dxf>
      <font>
        <color theme="3"/>
      </font>
      <fill>
        <patternFill>
          <bgColor theme="4" tint="0.79998168889431442"/>
        </patternFill>
      </fill>
    </dxf>
    <dxf>
      <font>
        <color theme="2" tint="-0.24994659260841701"/>
      </font>
    </dxf>
    <dxf>
      <fill>
        <patternFill>
          <bgColor theme="1"/>
        </patternFill>
      </fill>
    </dxf>
    <dxf>
      <font>
        <color rgb="FF009A46"/>
      </font>
    </dxf>
    <dxf>
      <font>
        <color rgb="FFFF0000"/>
      </font>
    </dxf>
    <dxf>
      <font>
        <color theme="0" tint="-0.24994659260841701"/>
      </font>
    </dxf>
    <dxf>
      <font>
        <color rgb="FFC00000"/>
      </font>
    </dxf>
    <dxf>
      <font>
        <color rgb="FF00B050"/>
      </font>
    </dxf>
    <dxf>
      <font>
        <color theme="0" tint="-0.24994659260841701"/>
      </font>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theme="0" tint="-0.34998626667073579"/>
      </font>
      <fill>
        <patternFill patternType="gray125">
          <bgColor auto="1"/>
        </patternFill>
      </fill>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2"/>
        </patternFill>
      </fill>
      <alignment horizontal="left" vertical="center" textRotation="0" wrapText="1" indent="0" justifyLastLine="0" shrinkToFit="0" readingOrder="0"/>
      <border diagonalUp="0" diagonalDown="0">
        <left style="thin">
          <color theme="1"/>
        </left>
        <right style="thin">
          <color theme="1"/>
        </right>
        <top style="thin">
          <color theme="0" tint="-0.14996795556505021"/>
        </top>
        <bottom style="thin">
          <color theme="0" tint="-0.14996795556505021"/>
        </bottom>
        <vertical/>
        <horizontal/>
      </border>
    </dxf>
    <dxf>
      <border diagonalUp="0" diagonalDown="0"/>
    </dxf>
    <dxf>
      <border diagonalUp="0" diagonalDown="0">
        <left/>
        <right style="thin">
          <color indexed="64"/>
        </right>
        <top/>
        <bottom/>
        <vertical/>
        <horizontal/>
      </border>
    </dxf>
    <dxf>
      <border diagonalUp="0" diagonalDow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sz val="10"/>
        <color auto="1"/>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border diagonalUp="0" diagonalDown="0"/>
    </dxf>
    <dxf>
      <border diagonalUp="0" diagonalDown="0">
        <left/>
        <right style="thin">
          <color indexed="64"/>
        </right>
        <vertical/>
      </border>
    </dxf>
    <dxf>
      <border diagonalUp="0" diagonalDown="0"/>
    </dxf>
    <dxf>
      <border diagonalUp="0" diagonalDow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sz val="10"/>
        <color auto="1"/>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0" formatCode="General"/>
      <border diagonalUp="0" diagonalDown="0">
        <left style="thin">
          <color indexed="64"/>
        </left>
        <right style="thin">
          <color indexed="64"/>
        </right>
        <top/>
        <bottom/>
        <vertical/>
        <horizontal/>
      </border>
    </dxf>
    <dxf>
      <border diagonalUp="0" diagonalDown="0">
        <left/>
        <right/>
        <top style="thin">
          <color indexed="64"/>
        </top>
        <bottom style="thin">
          <color indexed="64"/>
        </bottom>
      </border>
    </dxf>
    <dxf>
      <border outline="0">
        <bottom style="medium">
          <color indexed="64"/>
        </bottom>
      </border>
    </dxf>
    <dxf>
      <font>
        <b val="0"/>
        <i val="0"/>
        <strike val="0"/>
        <condense val="0"/>
        <extend val="0"/>
        <outline val="0"/>
        <shadow val="0"/>
        <u val="none"/>
        <vertAlign val="baseline"/>
        <sz val="10"/>
        <color theme="0"/>
        <name val="Calibri"/>
        <family val="2"/>
        <scheme val="minor"/>
      </font>
      <fill>
        <patternFill patternType="solid">
          <fgColor indexed="64"/>
          <bgColor rgb="FF00B0F0"/>
        </patternFill>
      </fill>
      <alignment horizontal="center" vertical="center" textRotation="0" wrapText="1" indent="0" justifyLastLine="0" shrinkToFit="0" readingOrder="0"/>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ill>
        <patternFill>
          <bgColor rgb="FFFF9393"/>
        </patternFill>
      </fill>
    </dxf>
    <dxf>
      <font>
        <color rgb="FFC00000"/>
      </font>
    </dxf>
    <dxf>
      <font>
        <color theme="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s>
  <tableStyles count="0" defaultTableStyle="TableStyleMedium2" defaultPivotStyle="PivotStyleLight16"/>
  <colors>
    <mruColors>
      <color rgb="FFFF7D7D"/>
      <color rgb="FF6666FF"/>
      <color rgb="FFB7B7FF"/>
      <color rgb="FFD7AFFF"/>
      <color rgb="FFFF9F9F"/>
      <color rgb="FFFF9393"/>
      <color rgb="FFA162D0"/>
      <color rgb="FFFFC9C9"/>
      <color rgb="FFFAD2BC"/>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670527125045203E-2"/>
          <c:y val="0.24528538861405144"/>
          <c:w val="0.94581361622354476"/>
          <c:h val="0.64845496042620754"/>
        </c:manualLayout>
      </c:layout>
      <c:barChart>
        <c:barDir val="col"/>
        <c:grouping val="clustered"/>
        <c:varyColors val="0"/>
        <c:ser>
          <c:idx val="0"/>
          <c:order val="0"/>
          <c:tx>
            <c:strRef>
              <c:f>Metadata!$A$2</c:f>
              <c:strCache>
                <c:ptCount val="1"/>
                <c:pt idx="0">
                  <c:v>Action required</c:v>
                </c:pt>
              </c:strCache>
            </c:strRef>
          </c:tx>
          <c:spPr>
            <a:solidFill>
              <a:schemeClr val="accent1"/>
            </a:solidFill>
            <a:ln>
              <a:noFill/>
            </a:ln>
            <a:effectLst/>
          </c:spPr>
          <c:invertIfNegative val="0"/>
          <c:cat>
            <c:strRef>
              <c:f>Metadata!$B$1:$H$1</c:f>
              <c:strCache>
                <c:ptCount val="7"/>
                <c:pt idx="0">
                  <c:v>RISKS</c:v>
                </c:pt>
                <c:pt idx="1">
                  <c:v>ACTIONS</c:v>
                </c:pt>
                <c:pt idx="2">
                  <c:v>DASHBOARD</c:v>
                </c:pt>
                <c:pt idx="3">
                  <c:v>ISSUES</c:v>
                </c:pt>
                <c:pt idx="4">
                  <c:v>CHANGES</c:v>
                </c:pt>
                <c:pt idx="5">
                  <c:v>ASSUMPTIONS</c:v>
                </c:pt>
                <c:pt idx="6">
                  <c:v>LESSONS LEARNED</c:v>
                </c:pt>
              </c:strCache>
            </c:strRef>
          </c:cat>
          <c:val>
            <c:numRef>
              <c:f>Metadata!$B$2:$H$2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2AD-4C18-A907-0C686EA643A7}"/>
            </c:ext>
          </c:extLst>
        </c:ser>
        <c:ser>
          <c:idx val="1"/>
          <c:order val="1"/>
          <c:tx>
            <c:strRef>
              <c:f>Metadata!$A$3</c:f>
              <c:strCache>
                <c:ptCount val="1"/>
                <c:pt idx="0">
                  <c:v>Decision required</c:v>
                </c:pt>
              </c:strCache>
            </c:strRef>
          </c:tx>
          <c:spPr>
            <a:solidFill>
              <a:srgbClr val="92D050"/>
            </a:solidFill>
            <a:ln>
              <a:noFill/>
            </a:ln>
            <a:effectLst/>
          </c:spPr>
          <c:invertIfNegative val="0"/>
          <c:cat>
            <c:strRef>
              <c:f>Metadata!$B$1:$H$1</c:f>
              <c:strCache>
                <c:ptCount val="7"/>
                <c:pt idx="0">
                  <c:v>RISKS</c:v>
                </c:pt>
                <c:pt idx="1">
                  <c:v>ACTIONS</c:v>
                </c:pt>
                <c:pt idx="2">
                  <c:v>DASHBOARD</c:v>
                </c:pt>
                <c:pt idx="3">
                  <c:v>ISSUES</c:v>
                </c:pt>
                <c:pt idx="4">
                  <c:v>CHANGES</c:v>
                </c:pt>
                <c:pt idx="5">
                  <c:v>ASSUMPTIONS</c:v>
                </c:pt>
                <c:pt idx="6">
                  <c:v>LESSONS LEARNED</c:v>
                </c:pt>
              </c:strCache>
            </c:strRef>
          </c:cat>
          <c:val>
            <c:numRef>
              <c:f>Metadata!$B$3:$H$3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2AD-4C18-A907-0C686EA643A7}"/>
            </c:ext>
          </c:extLst>
        </c:ser>
        <c:ser>
          <c:idx val="2"/>
          <c:order val="2"/>
          <c:tx>
            <c:strRef>
              <c:f>Metadata!$A$4</c:f>
              <c:strCache>
                <c:ptCount val="1"/>
                <c:pt idx="0">
                  <c:v>Escalate</c:v>
                </c:pt>
              </c:strCache>
            </c:strRef>
          </c:tx>
          <c:spPr>
            <a:solidFill>
              <a:srgbClr val="A162D0"/>
            </a:solidFill>
            <a:ln>
              <a:noFill/>
            </a:ln>
            <a:effectLst/>
          </c:spPr>
          <c:invertIfNegative val="0"/>
          <c:cat>
            <c:strRef>
              <c:f>Metadata!$B$1:$H$1</c:f>
              <c:strCache>
                <c:ptCount val="7"/>
                <c:pt idx="0">
                  <c:v>RISKS</c:v>
                </c:pt>
                <c:pt idx="1">
                  <c:v>ACTIONS</c:v>
                </c:pt>
                <c:pt idx="2">
                  <c:v>DASHBOARD</c:v>
                </c:pt>
                <c:pt idx="3">
                  <c:v>ISSUES</c:v>
                </c:pt>
                <c:pt idx="4">
                  <c:v>CHANGES</c:v>
                </c:pt>
                <c:pt idx="5">
                  <c:v>ASSUMPTIONS</c:v>
                </c:pt>
                <c:pt idx="6">
                  <c:v>LESSONS LEARNED</c:v>
                </c:pt>
              </c:strCache>
            </c:strRef>
          </c:cat>
          <c:val>
            <c:numRef>
              <c:f>Metadata!$B$4:$H$4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2AD-4C18-A907-0C686EA643A7}"/>
            </c:ext>
          </c:extLst>
        </c:ser>
        <c:ser>
          <c:idx val="3"/>
          <c:order val="3"/>
          <c:tx>
            <c:strRef>
              <c:f>Metadata!$A$5</c:f>
              <c:strCache>
                <c:ptCount val="1"/>
                <c:pt idx="0">
                  <c:v>Clarify</c:v>
                </c:pt>
              </c:strCache>
            </c:strRef>
          </c:tx>
          <c:spPr>
            <a:solidFill>
              <a:schemeClr val="accent4"/>
            </a:solidFill>
            <a:ln>
              <a:noFill/>
            </a:ln>
            <a:effectLst/>
          </c:spPr>
          <c:invertIfNegative val="0"/>
          <c:cat>
            <c:strRef>
              <c:f>Metadata!$B$1:$H$1</c:f>
              <c:strCache>
                <c:ptCount val="7"/>
                <c:pt idx="0">
                  <c:v>RISKS</c:v>
                </c:pt>
                <c:pt idx="1">
                  <c:v>ACTIONS</c:v>
                </c:pt>
                <c:pt idx="2">
                  <c:v>DASHBOARD</c:v>
                </c:pt>
                <c:pt idx="3">
                  <c:v>ISSUES</c:v>
                </c:pt>
                <c:pt idx="4">
                  <c:v>CHANGES</c:v>
                </c:pt>
                <c:pt idx="5">
                  <c:v>ASSUMPTIONS</c:v>
                </c:pt>
                <c:pt idx="6">
                  <c:v>LESSONS LEARNED</c:v>
                </c:pt>
              </c:strCache>
            </c:strRef>
          </c:cat>
          <c:val>
            <c:numRef>
              <c:f>Metadata!$B$5:$H$5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2AD-4C18-A907-0C686EA643A7}"/>
            </c:ext>
          </c:extLst>
        </c:ser>
        <c:dLbls>
          <c:showLegendKey val="0"/>
          <c:showVal val="0"/>
          <c:showCatName val="0"/>
          <c:showSerName val="0"/>
          <c:showPercent val="0"/>
          <c:showBubbleSize val="0"/>
        </c:dLbls>
        <c:gapWidth val="150"/>
        <c:axId val="155155840"/>
        <c:axId val="155165824"/>
      </c:barChart>
      <c:catAx>
        <c:axId val="155155840"/>
        <c:scaling>
          <c:orientation val="minMax"/>
        </c:scaling>
        <c:delete val="0"/>
        <c:axPos val="b"/>
        <c:numFmt formatCode="General" sourceLinked="1"/>
        <c:majorTickMark val="out"/>
        <c:minorTickMark val="none"/>
        <c:tickLblPos val="nextTo"/>
        <c:spPr>
          <a:noFill/>
          <a:ln w="19050">
            <a:solidFill>
              <a:schemeClr val="tx1">
                <a:lumMod val="65000"/>
                <a:lumOff val="35000"/>
              </a:schemeClr>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55165824"/>
        <c:crosses val="autoZero"/>
        <c:auto val="1"/>
        <c:lblAlgn val="ctr"/>
        <c:lblOffset val="100"/>
        <c:noMultiLvlLbl val="0"/>
      </c:catAx>
      <c:valAx>
        <c:axId val="155165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55155840"/>
        <c:crosses val="autoZero"/>
        <c:crossBetween val="between"/>
        <c:majorUnit val="1"/>
      </c:valAx>
      <c:spPr>
        <a:noFill/>
        <a:ln w="25400">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paperSize="8"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206375</xdr:colOff>
      <xdr:row>8</xdr:row>
      <xdr:rowOff>66302</xdr:rowOff>
    </xdr:from>
    <xdr:to>
      <xdr:col>9</xdr:col>
      <xdr:colOff>746125</xdr:colOff>
      <xdr:row>23</xdr:row>
      <xdr:rowOff>146050</xdr:rowOff>
    </xdr:to>
    <xdr:graphicFrame macro="">
      <xdr:nvGraphicFramePr>
        <xdr:cNvPr id="10" name="Chart 9">
          <a:extLst>
            <a:ext uri="{FF2B5EF4-FFF2-40B4-BE49-F238E27FC236}">
              <a16:creationId xmlns:a16="http://schemas.microsoft.com/office/drawing/2014/main" id="{C060FD8A-F36C-4A63-B90D-6AAAACAC01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7621</xdr:colOff>
      <xdr:row>28</xdr:row>
      <xdr:rowOff>153073</xdr:rowOff>
    </xdr:from>
    <xdr:to>
      <xdr:col>1</xdr:col>
      <xdr:colOff>680110</xdr:colOff>
      <xdr:row>30</xdr:row>
      <xdr:rowOff>84667</xdr:rowOff>
    </xdr:to>
    <xdr:pic>
      <xdr:nvPicPr>
        <xdr:cNvPr id="6" name="Picture 5">
          <a:extLst>
            <a:ext uri="{FF2B5EF4-FFF2-40B4-BE49-F238E27FC236}">
              <a16:creationId xmlns:a16="http://schemas.microsoft.com/office/drawing/2014/main" id="{6898EC06-7534-4D94-95BB-06D103A676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1" y="7360323"/>
          <a:ext cx="1392156" cy="4819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mentnswgov.sharepoint.com/teams/oehteams/deliveryoffice/Shared%20Documents/2.0%20Deliverables/2.5%20Deliverable%20For%20Review/2.5.2%20ODM%20templates/Risk%20Management%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adMe"/>
      <sheetName val="Definitions"/>
      <sheetName val="SPB General"/>
      <sheetName val="EE for Local Govt"/>
      <sheetName val="HEA"/>
      <sheetName val="Sustainable Govt Leadership"/>
      <sheetName val="Open Template"/>
    </sheetNames>
    <sheetDataSet>
      <sheetData sheetId="0">
        <row r="5">
          <cell r="B5" t="str">
            <v>Almost Certain</v>
          </cell>
        </row>
        <row r="6">
          <cell r="B6" t="str">
            <v>Likely</v>
          </cell>
        </row>
        <row r="7">
          <cell r="B7" t="str">
            <v>Possible</v>
          </cell>
        </row>
        <row r="8">
          <cell r="B8" t="str">
            <v>Unlikely</v>
          </cell>
        </row>
        <row r="9">
          <cell r="B9" t="str">
            <v>Rare</v>
          </cell>
        </row>
        <row r="14">
          <cell r="B14" t="str">
            <v>Catastrophic</v>
          </cell>
        </row>
        <row r="15">
          <cell r="B15" t="str">
            <v>Major</v>
          </cell>
        </row>
        <row r="16">
          <cell r="B16" t="str">
            <v>Moderate</v>
          </cell>
        </row>
        <row r="17">
          <cell r="B17" t="str">
            <v>Minor</v>
          </cell>
        </row>
        <row r="18">
          <cell r="B18" t="str">
            <v>Insignificant</v>
          </cell>
        </row>
      </sheetData>
      <sheetData sheetId="1" refreshError="1"/>
      <sheetData sheetId="2">
        <row r="27">
          <cell r="B27" t="str">
            <v>Completed</v>
          </cell>
        </row>
        <row r="28">
          <cell r="B28" t="str">
            <v>Monitor</v>
          </cell>
        </row>
        <row r="29">
          <cell r="B29" t="str">
            <v>Developing</v>
          </cell>
        </row>
        <row r="30">
          <cell r="B30" t="str">
            <v>Required</v>
          </cell>
        </row>
        <row r="31">
          <cell r="B31" t="str">
            <v>Underway</v>
          </cell>
        </row>
      </sheetData>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Kestrel Stone" id="{98FEF90A-DE51-4F16-A2D1-127C70224EA3}" userId="Kestrel Stone"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Risks" displayName="Risks" ref="A3:Z33" totalsRowShown="0" headerRowDxfId="423" headerRowBorderDxfId="422" tableBorderDxfId="421">
  <autoFilter ref="A3:Z33" xr:uid="{00000000-0009-0000-0100-00000A000000}"/>
  <tableColumns count="26">
    <tableColumn id="1" xr3:uid="{00000000-0010-0000-0100-000001000000}" name="#" dataDxfId="420">
      <calculatedColumnFormula>CONCATENATE("R",TEXT(ROW()-4,"#00"))</calculatedColumnFormula>
    </tableColumn>
    <tableColumn id="9" xr3:uid="{22DB55C8-2154-4E46-8768-B450EAC6DA4B}" name="Date" dataDxfId="419"/>
    <tableColumn id="25" xr3:uid="{D51236FD-FD33-4B6D-97C3-3272CC6D10BD}" name="Type" dataDxfId="418"/>
    <tableColumn id="24" xr3:uid="{64F31B1A-4660-4E9A-B0E2-CAFABAF4C379}" name="Category" dataDxfId="417"/>
    <tableColumn id="4" xr3:uid="{00000000-0010-0000-0100-000004000000}" name="Causes" dataDxfId="416"/>
    <tableColumn id="6" xr3:uid="{1564C907-A951-4F8B-B5BB-BD8560EDF96F}" name="Risk Description" dataDxfId="415"/>
    <tableColumn id="5" xr3:uid="{00000000-0010-0000-0100-000005000000}" name="Impact " dataDxfId="414"/>
    <tableColumn id="26" xr3:uid="{BB4F415F-1334-49C8-8491-BA6480A39D39}" name="Existing controls" dataDxfId="413"/>
    <tableColumn id="11" xr3:uid="{00000000-0010-0000-0100-00000B000000}" name="Likelihood" dataDxfId="412"/>
    <tableColumn id="12" xr3:uid="{00000000-0010-0000-0100-00000C000000}" name="Consequence "/>
    <tableColumn id="13" xr3:uid="{00000000-0010-0000-0100-00000D000000}" name="Risk Rating"/>
    <tableColumn id="15" xr3:uid="{00000000-0010-0000-0100-00000F000000}" name="Expected Response" dataDxfId="411"/>
    <tableColumn id="16" xr3:uid="{00000000-0010-0000-0100-000010000000}" name="Need for escalation "/>
    <tableColumn id="17" xr3:uid="{00000000-0010-0000-0100-000011000000}" name="Need for  Treatment Strategy" dataDxfId="410"/>
    <tableColumn id="19" xr3:uid="{00000000-0010-0000-0100-000013000000}" name="Treatment Strategy description " dataDxfId="409"/>
    <tableColumn id="10" xr3:uid="{B79AE4B0-F253-4FEE-9408-8A46070A820E}" name="Team member responsible" dataDxfId="408"/>
    <tableColumn id="14" xr3:uid="{69481335-88CC-423B-ADF8-7E143C0719F9}" name="Stakeholders to be consulted" dataDxfId="407"/>
    <tableColumn id="20" xr3:uid="{00000000-0010-0000-0100-000014000000}" name="Due date for TS (planned)" dataDxfId="406"/>
    <tableColumn id="29" xr3:uid="{9AC81977-DBC9-421E-86CA-C938F00DE63A}" name="Date RTS completed (actual)" dataDxfId="405"/>
    <tableColumn id="27" xr3:uid="{BE90ACDD-2BFD-4ACB-83EE-DB5CC3DCE4A5}" name="Contingency (fallback) plan" dataDxfId="404"/>
    <tableColumn id="33" xr3:uid="{6209FB7C-BCB6-43C9-8F51-D77C889976CB}" name="Approved budget " dataDxfId="403"/>
    <tableColumn id="21" xr3:uid="{00000000-0010-0000-0100-000015000000}" name="Residual Likelihood" dataDxfId="402"/>
    <tableColumn id="22" xr3:uid="{00000000-0010-0000-0100-000016000000}" name="Residual Consequence"/>
    <tableColumn id="23" xr3:uid="{00000000-0010-0000-0100-000017000000}" name="Residual Risk Rating" dataDxfId="401"/>
    <tableColumn id="30" xr3:uid="{00000000-0010-0000-0100-00001E000000}" name="RADICAL status" dataDxfId="400"/>
    <tableColumn id="8" xr3:uid="{50B454DD-34C0-42CD-AA10-DFF337873E2D}" name="Comments" dataDxfId="399"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Actions" displayName="Actions" ref="A2:I32" totalsRowShown="0" headerRowDxfId="397" dataDxfId="395" headerRowBorderDxfId="396" tableBorderDxfId="394" headerRowCellStyle="Normal 2" dataCellStyle="Normal 2">
  <autoFilter ref="A2:I32" xr:uid="{00000000-0009-0000-0100-000003000000}"/>
  <tableColumns count="9">
    <tableColumn id="1" xr3:uid="{00000000-0010-0000-0700-000001000000}" name="ID" dataDxfId="393" dataCellStyle="Normal 2">
      <calculatedColumnFormula>CONCATENATE("A",TEXT(ROW()-4,"#00"))</calculatedColumnFormula>
    </tableColumn>
    <tableColumn id="2" xr3:uid="{00000000-0010-0000-0700-000002000000}" name="Date added" dataDxfId="392" dataCellStyle="Normal 2"/>
    <tableColumn id="4" xr3:uid="{7946E86C-247C-4D1D-9900-95538325266E}" name="Added by" dataDxfId="391" dataCellStyle="Normal 2"/>
    <tableColumn id="5" xr3:uid="{B3A52343-8E00-4EBA-93A2-93DCFAC6CDB8}" name="Trigger _x000a_(e.g. meeting)" dataDxfId="390" dataCellStyle="Normal 2"/>
    <tableColumn id="3" xr3:uid="{00000000-0010-0000-0700-000003000000}" name="Action description" dataDxfId="389" dataCellStyle="Normal 2"/>
    <tableColumn id="6" xr3:uid="{00000000-0010-0000-0700-000006000000}" name="Team member responsible" dataDxfId="388" dataCellStyle="Normal 2"/>
    <tableColumn id="7" xr3:uid="{00000000-0010-0000-0700-000007000000}" name="Due date" dataDxfId="387" dataCellStyle="Normal 2"/>
    <tableColumn id="8" xr3:uid="{00000000-0010-0000-0700-000008000000}" name="RADICAL status" dataDxfId="386" dataCellStyle="Normal 2"/>
    <tableColumn id="9" xr3:uid="{00000000-0010-0000-0700-000009000000}" name="Comments" dataDxfId="385"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CC8B96-0AE4-4FC1-A6D3-0F276E0F4248}" name="List1_1" displayName="List1_1" ref="A11:IR199" insertRowShift="1" totalsRowShown="0" headerRowDxfId="326" dataDxfId="324" headerRowBorderDxfId="325">
  <autoFilter ref="A11:IR199" xr:uid="{97D0F14D-C9C6-474C-8D4A-3618B205855D}"/>
  <sortState xmlns:xlrd2="http://schemas.microsoft.com/office/spreadsheetml/2017/richdata2" ref="A12:IO199">
    <sortCondition ref="A11:A199"/>
  </sortState>
  <tableColumns count="252">
    <tableColumn id="4" xr3:uid="{5ED320E4-B99B-4478-8EA0-145D1021AED1}" name="Sort" dataDxfId="323"/>
    <tableColumn id="1" xr3:uid="{A48BDCDD-6EB3-4FDE-ADE2-E5C85B6E95FE}" name="Phase No." dataDxfId="322"/>
    <tableColumn id="2" xr3:uid="{E495B030-4FA1-4D3A-A110-D46267088BF0}" name="L1" dataDxfId="321"/>
    <tableColumn id="8" xr3:uid="{A89AD220-5F00-41CB-8418-F02DCD1B975E}" name="L2" dataDxfId="320"/>
    <tableColumn id="29" xr3:uid="{D2B07BC4-FAB1-4059-A349-AD0A92ED97BC}" name="L3" dataDxfId="319" dataCellStyle="Normal 4"/>
    <tableColumn id="33" xr3:uid="{1B139946-AC14-4D32-8BED-206FC020301B}" name="L4" dataDxfId="318" dataCellStyle="Normal 4"/>
    <tableColumn id="32" xr3:uid="{34437891-55ED-4D35-B292-B4616F81B521}" name="L5" dataDxfId="317" dataCellStyle="Normal 4"/>
    <tableColumn id="31" xr3:uid="{CC0D54D7-D56F-44E1-9FEE-15806B29A65C}" name="L6" dataDxfId="316" dataCellStyle="Normal 4"/>
    <tableColumn id="7" xr3:uid="{5A7F9B1F-FDF2-4B0D-A816-62F7BA74C25E}" name="NOTES" dataDxfId="315"/>
    <tableColumn id="15" xr3:uid="{5D127F22-B494-49AD-BE6A-F115184D97CF}" name="Percent Complete" dataDxfId="314">
      <calculatedColumnFormula>0</calculatedColumnFormula>
    </tableColumn>
    <tableColumn id="10" xr3:uid="{04473084-65BC-4BF8-A09A-B18D93DAD330}" name="Progress flag*" dataDxfId="313">
      <calculatedColumnFormula>IF((J12=100),"done","not done")</calculatedColumnFormula>
    </tableColumn>
    <tableColumn id="13" xr3:uid="{98CD74A7-35BA-4CEC-B31E-77E10D048564}" name="RADICAL status" dataDxfId="312"/>
    <tableColumn id="14" xr3:uid="{41D7D977-C0E4-4892-AA44-C9A5C891C51B}" name="Duration in weeks_x000a_(numbers only)" dataDxfId="311"/>
    <tableColumn id="256" xr3:uid="{969FCC33-C071-4B64-B3E6-F58C712FEA6A}" name="Start date_x000a_(auto calculated based on Duration and Completion Date)" dataDxfId="310" dataCellStyle="Normal 4">
      <calculatedColumnFormula>List1_1[[#This Row],[Latest start date]]</calculatedColumnFormula>
    </tableColumn>
    <tableColumn id="257" xr3:uid="{78A41210-58C4-427F-8C4A-E9A5F2219856}" name="Completion Date _x000a_(double-click then  'hook' the activity to the Completion Date of its predecessor)" dataDxfId="309" dataCellStyle="Normal 4">
      <calculatedColumnFormula>IF(M12="","",$N$4+M12*7)</calculatedColumnFormula>
    </tableColumn>
    <tableColumn id="161" xr3:uid="{E39275B6-293F-4D26-AE10-358357B5DD17}" name="Latest start date" dataDxfId="308">
      <calculatedColumnFormula>O12-(M12*7)</calculatedColumnFormula>
    </tableColumn>
    <tableColumn id="159" xr3:uid="{1595F3CA-1D35-4A9E-8A79-20E737A0616B}" name="Deadline" dataDxfId="307">
      <calculatedColumnFormula>N12+(M12*7)</calculatedColumnFormula>
    </tableColumn>
    <tableColumn id="44" xr3:uid="{9192BEE3-3D0E-4DAD-9CF5-4F8871E004CF}" name="1" dataDxfId="306"/>
    <tableColumn id="45" xr3:uid="{F7003148-9562-4EB2-85AD-C24C786A775E}" name="2" dataDxfId="305"/>
    <tableColumn id="46" xr3:uid="{0F39242B-DB6E-4648-8645-5FC00EC4F86C}" name="3" dataDxfId="304"/>
    <tableColumn id="47" xr3:uid="{3E769626-4E57-4A92-BF95-B5C77A639123}" name="4" dataDxfId="303"/>
    <tableColumn id="48" xr3:uid="{84B38B90-4AA2-414D-8ACC-71379DA1E1CF}" name="5" dataDxfId="302"/>
    <tableColumn id="49" xr3:uid="{3A6BB957-A9C9-46B7-8071-1EFB627341FA}" name="6" dataDxfId="301"/>
    <tableColumn id="50" xr3:uid="{485EAFC8-ED1D-4D26-B231-D5EA9B2672B6}" name="7" dataDxfId="300"/>
    <tableColumn id="51" xr3:uid="{38DB519E-45E3-40C4-A326-0F4AE3B31FBA}" name="8" dataDxfId="299"/>
    <tableColumn id="52" xr3:uid="{4E87B31D-5080-4342-8D74-787FCEF87C9A}" name="9" dataDxfId="298"/>
    <tableColumn id="53" xr3:uid="{18E458CC-FA4F-466C-B2EE-EE4F06C35088}" name="10" dataDxfId="297"/>
    <tableColumn id="54" xr3:uid="{C3846952-B6F7-4B91-AD5B-483BC5C6761D}" name="11" dataDxfId="296"/>
    <tableColumn id="55" xr3:uid="{6225CF02-DBEE-481F-A12C-3B59EEC68111}" name="12" dataDxfId="295"/>
    <tableColumn id="56" xr3:uid="{6768E2E3-A62D-41CA-876E-721B93941EE5}" name="13" dataDxfId="294"/>
    <tableColumn id="57" xr3:uid="{A3E2E965-BC30-43C0-B572-A92CCA97E379}" name="14" dataDxfId="293"/>
    <tableColumn id="58" xr3:uid="{1950F8EB-8156-44E0-8F6D-655039686CA0}" name="15" dataDxfId="292"/>
    <tableColumn id="59" xr3:uid="{B0E4CC69-81BA-4E8D-80A8-8916816EC1A6}" name="16" dataDxfId="291"/>
    <tableColumn id="60" xr3:uid="{D3913FA0-23FB-4355-8C85-F09688D21019}" name="17" dataDxfId="290"/>
    <tableColumn id="61" xr3:uid="{D13D3727-E15A-43DE-8A43-5A7C76D488B2}" name="18" dataDxfId="289"/>
    <tableColumn id="62" xr3:uid="{3271FB14-A10D-4F1F-A68A-9802C259B123}" name="19" dataDxfId="288"/>
    <tableColumn id="63" xr3:uid="{DA898B37-4059-48BA-A241-5289FD255BCD}" name="20" dataDxfId="287"/>
    <tableColumn id="64" xr3:uid="{67A271DD-8322-42A0-B2F6-541754E2A701}" name="21" dataDxfId="286"/>
    <tableColumn id="65" xr3:uid="{290ED502-7AC9-4100-94E5-CD474C018B0C}" name="22" dataDxfId="285"/>
    <tableColumn id="66" xr3:uid="{38373524-42CB-4178-AB0A-49F00F455AFA}" name="23" dataDxfId="284"/>
    <tableColumn id="67" xr3:uid="{91325E41-EE48-4851-980C-57718514E056}" name="24" dataDxfId="283"/>
    <tableColumn id="68" xr3:uid="{FA57B9F2-37FB-4BCB-96BA-51A020BF0010}" name="25" dataDxfId="282"/>
    <tableColumn id="69" xr3:uid="{FE7ADCD2-D516-459F-B743-E3F8304B16A6}" name="26" dataDxfId="281"/>
    <tableColumn id="70" xr3:uid="{9429D26C-8DDC-4C10-9E30-345220F2BD17}" name="27" dataDxfId="280"/>
    <tableColumn id="71" xr3:uid="{2DA59716-7597-4BD5-B463-C50433C06571}" name="28" dataDxfId="279"/>
    <tableColumn id="72" xr3:uid="{CBECD292-9760-4A59-AD29-963732244FC6}" name="29" dataDxfId="278"/>
    <tableColumn id="73" xr3:uid="{A607E40D-2ED5-44A5-99CA-6E0FE60F6AE7}" name="30" dataDxfId="277"/>
    <tableColumn id="74" xr3:uid="{E7F2B364-9F33-49A7-A7F3-A7F86EA36CE9}" name="31" dataDxfId="276"/>
    <tableColumn id="75" xr3:uid="{CE015798-2223-4FB1-993A-AD4921DD9EFC}" name="32" dataDxfId="275"/>
    <tableColumn id="76" xr3:uid="{0361E2CB-05E8-46E8-94F8-52B1A8EA990B}" name="33" dataDxfId="274"/>
    <tableColumn id="77" xr3:uid="{12B92B2B-585B-4E70-AE6D-6DC5F44C734B}" name="34" dataDxfId="273"/>
    <tableColumn id="78" xr3:uid="{D89F1F09-22BB-4F54-B055-CE3185B374BD}" name="35" dataDxfId="272"/>
    <tableColumn id="79" xr3:uid="{CBDF14CB-DBBE-47C5-BA92-DE7762E188E9}" name="36" dataDxfId="271"/>
    <tableColumn id="80" xr3:uid="{35A94FF3-9BDB-4E3D-B35A-C30728523DB4}" name="37" dataDxfId="270"/>
    <tableColumn id="81" xr3:uid="{F82BF536-9002-425F-B35E-87C6AC193E78}" name="38" dataDxfId="269"/>
    <tableColumn id="82" xr3:uid="{3107F78C-1772-4530-911C-8A93F2F65DFC}" name="39" dataDxfId="268"/>
    <tableColumn id="83" xr3:uid="{292D8032-D87A-4BB5-ACD3-463E4211EDB6}" name="40" dataDxfId="267"/>
    <tableColumn id="84" xr3:uid="{13ABC1B5-E059-485E-9B83-2A64CC5F1DDE}" name="41" dataDxfId="266"/>
    <tableColumn id="85" xr3:uid="{2AC131FD-E612-4EAF-ABCF-306F93C40E70}" name="42" dataDxfId="265"/>
    <tableColumn id="86" xr3:uid="{209F47EF-74C7-4EBD-B625-96F2D9A84631}" name="43" dataDxfId="264"/>
    <tableColumn id="87" xr3:uid="{28794583-EBAB-457D-836D-4F42417AC69E}" name="44" dataDxfId="263"/>
    <tableColumn id="88" xr3:uid="{7D08B5C9-BE28-448A-A8CB-BDBA3A437541}" name="45" dataDxfId="262"/>
    <tableColumn id="89" xr3:uid="{F19CF5DD-BA70-49DD-9117-92D647A129E5}" name="46" dataDxfId="261"/>
    <tableColumn id="90" xr3:uid="{792AA1B3-47FE-47CF-8211-9310AFFDAF99}" name="47" dataDxfId="260"/>
    <tableColumn id="91" xr3:uid="{25BCD844-1F99-420D-9D52-F3301ACADC6D}" name="48" dataDxfId="259"/>
    <tableColumn id="92" xr3:uid="{F5FA54CC-15BC-4A89-A8AB-ECB0C7AA2446}" name="49" dataDxfId="258"/>
    <tableColumn id="93" xr3:uid="{5A11FCA3-0AE9-4F29-AE80-FEEFAC89B89B}" name="50" dataDxfId="257"/>
    <tableColumn id="94" xr3:uid="{ADA2EAEF-7C43-4AC0-A228-32F674E2EBAD}" name="51" dataDxfId="256"/>
    <tableColumn id="95" xr3:uid="{0CAACF3A-846A-4397-AAA1-6B9292F92E37}" name="52" dataDxfId="255"/>
    <tableColumn id="152" xr3:uid="{CBA17767-7C8C-496A-9014-FF01E1C936CD}" name="53" dataDxfId="254" dataCellStyle="Normal 4"/>
    <tableColumn id="153" xr3:uid="{1C074797-31C5-440A-B4A9-298F332FFDFF}" name="54" dataDxfId="253" dataCellStyle="Normal 4"/>
    <tableColumn id="154" xr3:uid="{EE5E6BF8-F06C-4582-9F5A-88626C5CC776}" name="55" dataDxfId="252" dataCellStyle="Normal 4"/>
    <tableColumn id="155" xr3:uid="{4F16D707-A54C-4E9A-9967-7556465F11A1}" name="56" dataDxfId="251" dataCellStyle="Normal 4"/>
    <tableColumn id="156" xr3:uid="{02BBBE1A-8CF8-41DB-ABAD-11EDB033A82A}" name="57" dataDxfId="250" dataCellStyle="Normal 4"/>
    <tableColumn id="157" xr3:uid="{7284BB66-83C7-4327-8229-60D225DB587E}" name="58" dataDxfId="249" dataCellStyle="Normal 4"/>
    <tableColumn id="158" xr3:uid="{9A7CD7EF-906C-4EEE-98D3-AC742AAD8844}" name="59" dataDxfId="248" dataCellStyle="Normal 4"/>
    <tableColumn id="160" xr3:uid="{13270D4B-2A5A-42C9-B64A-476E82846819}" name="60" dataDxfId="247" dataCellStyle="Normal 4"/>
    <tableColumn id="162" xr3:uid="{B5FEF213-F4BB-49A6-ABC4-43E8907B918E}" name="61" dataDxfId="246" dataCellStyle="Normal 4"/>
    <tableColumn id="163" xr3:uid="{C427C006-EBE4-4A6D-8218-7A06CDC73A4E}" name="62" dataDxfId="245" dataCellStyle="Normal 4"/>
    <tableColumn id="164" xr3:uid="{BD3FF8A7-1A15-4E1A-8FA9-C8DE29E69589}" name="63" dataDxfId="244" dataCellStyle="Normal 4"/>
    <tableColumn id="165" xr3:uid="{1F7B9C62-62E6-4E1F-A896-D25B5925582D}" name="64" dataDxfId="243" dataCellStyle="Normal 4"/>
    <tableColumn id="166" xr3:uid="{B994022F-5AC5-40AD-A49E-AB9951126570}" name="65" dataDxfId="242" dataCellStyle="Normal 4"/>
    <tableColumn id="167" xr3:uid="{1BB2FA9F-7574-47D3-AB72-06877DBB1D94}" name="66" dataDxfId="241" dataCellStyle="Normal 4"/>
    <tableColumn id="168" xr3:uid="{EFAB6EA0-7869-4400-B481-7E9596EB9174}" name="67" dataDxfId="240" dataCellStyle="Normal 4"/>
    <tableColumn id="169" xr3:uid="{F7606F82-A557-4268-BC02-BE3C89BC6CD4}" name="68" dataDxfId="239" dataCellStyle="Normal 4"/>
    <tableColumn id="170" xr3:uid="{8A61440A-0A0E-4D13-B9B8-C501914049E4}" name="69" dataDxfId="238" dataCellStyle="Normal 4"/>
    <tableColumn id="171" xr3:uid="{7A667915-4DD6-4CBD-9DB4-25F6C46B2876}" name="70" dataDxfId="237" dataCellStyle="Normal 4"/>
    <tableColumn id="172" xr3:uid="{6B7CBB13-3023-4EDF-9198-C10579931F5F}" name="71" dataDxfId="236" dataCellStyle="Normal 4"/>
    <tableColumn id="173" xr3:uid="{F000FE43-B148-46F1-9B98-652B4CB76741}" name="72" dataDxfId="235" dataCellStyle="Normal 4"/>
    <tableColumn id="174" xr3:uid="{3D0E18E6-C874-4742-89AD-63664E721A71}" name="73" dataDxfId="234" dataCellStyle="Normal 4"/>
    <tableColumn id="175" xr3:uid="{CEA75241-6669-41FB-991F-ED1F16F7D645}" name="74" dataDxfId="233" dataCellStyle="Normal 4"/>
    <tableColumn id="176" xr3:uid="{1D64BACB-3C2C-40BC-971A-DA7A337E1936}" name="75" dataDxfId="232" dataCellStyle="Normal 4"/>
    <tableColumn id="177" xr3:uid="{C1C02F05-8BB0-415A-B4B4-B1A7B3F58DB9}" name="76" dataDxfId="231" dataCellStyle="Normal 4"/>
    <tableColumn id="178" xr3:uid="{7AB6AE16-B62E-4261-9117-8430650850BD}" name="77" dataDxfId="230" dataCellStyle="Normal 4"/>
    <tableColumn id="179" xr3:uid="{5112FFF6-3F65-49D7-9EE6-0C63C81D106F}" name="78" dataDxfId="229" dataCellStyle="Normal 4"/>
    <tableColumn id="180" xr3:uid="{ABF78E9E-9ED8-4335-B437-8017B7AA56AC}" name="79" dataDxfId="228" dataCellStyle="Normal 4"/>
    <tableColumn id="181" xr3:uid="{BF2F1AE3-0A6E-43C9-88F4-E8B9AA2435A2}" name="80" dataDxfId="227" dataCellStyle="Normal 4"/>
    <tableColumn id="182" xr3:uid="{5E66BF2D-0E01-442E-966A-62128FB2CC55}" name="81" dataDxfId="226" dataCellStyle="Normal 4"/>
    <tableColumn id="183" xr3:uid="{4C2E1EF6-0394-415C-B8DB-E044F8815B2D}" name="82" dataDxfId="225" dataCellStyle="Normal 4"/>
    <tableColumn id="184" xr3:uid="{214F560B-6989-4D51-A603-7EA882694EA5}" name="83" dataDxfId="224" dataCellStyle="Normal 4"/>
    <tableColumn id="185" xr3:uid="{CD8ECA4F-6A71-4DAC-BFEA-81D2D193B611}" name="84" dataDxfId="223" dataCellStyle="Normal 4"/>
    <tableColumn id="186" xr3:uid="{5F3E111A-DD62-408C-84B1-56508079524C}" name="85" dataDxfId="222" dataCellStyle="Normal 4"/>
    <tableColumn id="187" xr3:uid="{71AB74FA-925A-46D6-8C91-495717CDBA08}" name="86" dataDxfId="221" dataCellStyle="Normal 4"/>
    <tableColumn id="188" xr3:uid="{5AC32EB0-3CDD-426F-B0F6-B6025CED3191}" name="87" dataDxfId="220" dataCellStyle="Normal 4"/>
    <tableColumn id="189" xr3:uid="{1C0A7F7D-44F5-4C91-93C8-F9A50DD3C1EB}" name="88" dataDxfId="219" dataCellStyle="Normal 4"/>
    <tableColumn id="190" xr3:uid="{D8218F14-DDF3-4D0D-9F3D-A2AE16A3D6F4}" name="89" dataDxfId="218" dataCellStyle="Normal 4"/>
    <tableColumn id="191" xr3:uid="{1F233B11-35FD-4B22-BB8F-1B02FEF35F12}" name="90" dataDxfId="217" dataCellStyle="Normal 4"/>
    <tableColumn id="192" xr3:uid="{7B4DA2A4-6846-4C7D-941C-21B9314E9CA2}" name="91" dataDxfId="216" dataCellStyle="Normal 4"/>
    <tableColumn id="193" xr3:uid="{79F8B05D-F01C-49E0-9CFA-B400AC8E9003}" name="92" dataDxfId="215" dataCellStyle="Normal 4"/>
    <tableColumn id="194" xr3:uid="{B1709087-39AA-474F-8C0D-C65B43AE0AF7}" name="93" dataDxfId="214" dataCellStyle="Normal 4"/>
    <tableColumn id="195" xr3:uid="{7AFDC1CC-0136-4289-AF99-16FEEEF7BE3A}" name="94" dataDxfId="213" dataCellStyle="Normal 4"/>
    <tableColumn id="196" xr3:uid="{7BE925B3-98A1-4371-977C-09892DFB06B0}" name="95" dataDxfId="212" dataCellStyle="Normal 4"/>
    <tableColumn id="197" xr3:uid="{4CE19628-FC9F-47BE-95CD-6371723F9AF0}" name="96" dataDxfId="211" dataCellStyle="Normal 4"/>
    <tableColumn id="198" xr3:uid="{4857D3C1-7D22-4268-A0F8-7FA204ABF468}" name="97" dataDxfId="210" dataCellStyle="Normal 4"/>
    <tableColumn id="199" xr3:uid="{885BB597-896F-4564-8759-7C1030915044}" name="98" dataDxfId="209" dataCellStyle="Normal 4"/>
    <tableColumn id="200" xr3:uid="{8BA6C281-84BA-4C99-A40C-FA06AF234A45}" name="99" dataDxfId="208" dataCellStyle="Normal 4"/>
    <tableColumn id="201" xr3:uid="{AED2E7CF-2B37-4BC4-9D15-837387772A8C}" name="100" dataDxfId="207" dataCellStyle="Normal 4"/>
    <tableColumn id="202" xr3:uid="{2A4845BC-4B21-4B54-A3DA-EA3FC4C43C03}" name="101" dataDxfId="206" dataCellStyle="Normal 4"/>
    <tableColumn id="203" xr3:uid="{0F12DEE9-DDEB-42A8-9278-D944457B4CDB}" name="102" dataDxfId="205" dataCellStyle="Normal 4"/>
    <tableColumn id="204" xr3:uid="{C59B0AF1-D9DB-43C1-A1BE-BDE398BC2144}" name="103" dataDxfId="204" dataCellStyle="Normal 4"/>
    <tableColumn id="205" xr3:uid="{3977C2B9-DAD7-4B5F-AA85-76EAB0F3876C}" name="104" dataDxfId="203" dataCellStyle="Normal 4"/>
    <tableColumn id="206" xr3:uid="{783C07EB-6967-446D-9EC5-77424D07BECC}" name="105" dataDxfId="202" dataCellStyle="Normal 4"/>
    <tableColumn id="207" xr3:uid="{DD2C9F99-F68D-4E15-B716-BF486173A051}" name="106" dataDxfId="201" dataCellStyle="Normal 4"/>
    <tableColumn id="208" xr3:uid="{481342B2-6EE5-48B9-819F-0A4083CA6956}" name="107" dataDxfId="200" dataCellStyle="Normal 4"/>
    <tableColumn id="209" xr3:uid="{4BEF0257-538A-40A6-88B0-661E6DF28709}" name="108" dataDxfId="199" dataCellStyle="Normal 4"/>
    <tableColumn id="210" xr3:uid="{CA107FA4-4A36-43BF-A3A2-DF6C08176522}" name="109" dataDxfId="198" dataCellStyle="Normal 4"/>
    <tableColumn id="211" xr3:uid="{5780DE40-49B3-4BC8-8B85-1CFCE3D6F65D}" name="110" dataDxfId="197" dataCellStyle="Normal 4"/>
    <tableColumn id="212" xr3:uid="{6805793A-674D-48A0-A249-BFEB214EF041}" name="111" dataDxfId="196" dataCellStyle="Normal 4"/>
    <tableColumn id="213" xr3:uid="{847F2C3A-356E-442C-9862-B07833959080}" name="112" dataDxfId="195" dataCellStyle="Normal 4"/>
    <tableColumn id="214" xr3:uid="{870C8D49-BFBD-4A26-B12D-5E120F413081}" name="113" dataDxfId="194" dataCellStyle="Normal 4"/>
    <tableColumn id="215" xr3:uid="{DC78D91A-7887-48F2-9A28-21360275CA0A}" name="114" dataDxfId="193" dataCellStyle="Normal 4"/>
    <tableColumn id="216" xr3:uid="{B89330FC-49C4-4E21-8FB1-BA3B87988513}" name="115" dataDxfId="192" dataCellStyle="Normal 4"/>
    <tableColumn id="217" xr3:uid="{2FCE813F-C0D9-4905-A123-314446C0ADB5}" name="116" dataDxfId="191" dataCellStyle="Normal 4"/>
    <tableColumn id="120" xr3:uid="{92E6E745-6BEE-4A1E-A8F2-BEE045C43D91}" name="117" dataDxfId="190" dataCellStyle="Normal 4"/>
    <tableColumn id="121" xr3:uid="{4A934678-4501-4935-9174-3D08C103D029}" name="118" dataDxfId="189" dataCellStyle="Normal 4"/>
    <tableColumn id="122" xr3:uid="{E3D2C86E-717F-4022-9410-75D8836DCEF2}" name="119" dataDxfId="188" dataCellStyle="Normal 4"/>
    <tableColumn id="123" xr3:uid="{FE119F37-2E34-42A9-A2C8-12B1460B3F98}" name="120" dataDxfId="187" dataCellStyle="Normal 4"/>
    <tableColumn id="124" xr3:uid="{C57B425C-DBEA-485F-8114-08CBA85BDEEC}" name="121" dataDxfId="186" dataCellStyle="Normal 4"/>
    <tableColumn id="125" xr3:uid="{B89B1146-1315-44D6-AAC8-43CDC8913493}" name="122" dataDxfId="185" dataCellStyle="Normal 4"/>
    <tableColumn id="126" xr3:uid="{7C5E32D5-82C0-4F84-B5F9-EFF383851EA6}" name="123" dataDxfId="184" dataCellStyle="Normal 4"/>
    <tableColumn id="127" xr3:uid="{1C5238C0-47A4-42BE-8453-E5338F00CB11}" name="124" dataDxfId="183" dataCellStyle="Normal 4"/>
    <tableColumn id="128" xr3:uid="{EEB321B9-F1C0-4DBF-9759-2B460E656260}" name="125" dataDxfId="182" dataCellStyle="Normal 4"/>
    <tableColumn id="129" xr3:uid="{B10093CC-39D8-4FB9-9B13-9AF5FD3CC839}" name="126" dataDxfId="181" dataCellStyle="Normal 4"/>
    <tableColumn id="130" xr3:uid="{DD3939C0-4125-492E-B39F-E9B40DEE70E9}" name="127" dataDxfId="180" dataCellStyle="Normal 4"/>
    <tableColumn id="131" xr3:uid="{8A094258-82EC-4D15-B123-346E49744971}" name="128" dataDxfId="179" dataCellStyle="Normal 4"/>
    <tableColumn id="132" xr3:uid="{FDEFA986-D218-481C-8250-157D9E86EC69}" name="129" dataDxfId="178" dataCellStyle="Normal 4"/>
    <tableColumn id="133" xr3:uid="{1F5F31A1-5660-4547-BCDB-6293721479C6}" name="130" dataDxfId="177" dataCellStyle="Normal 4"/>
    <tableColumn id="134" xr3:uid="{F736D41A-4794-41D2-AD47-7E60F37CD869}" name="131" dataDxfId="176" dataCellStyle="Normal 4"/>
    <tableColumn id="135" xr3:uid="{A93C76EA-E0FA-4D14-8668-216D953FFBB2}" name="132" dataDxfId="175" dataCellStyle="Normal 4"/>
    <tableColumn id="136" xr3:uid="{0166AAFE-2063-4444-9099-F6E12B725A48}" name="133" dataDxfId="174" dataCellStyle="Normal 4"/>
    <tableColumn id="137" xr3:uid="{222F5140-844F-48E5-9128-B57748BF27DA}" name="134" dataDxfId="173" dataCellStyle="Normal 4"/>
    <tableColumn id="138" xr3:uid="{E113BD3C-A7F4-4178-953F-4FE8C1A6530A}" name="135" dataDxfId="172" dataCellStyle="Normal 4"/>
    <tableColumn id="139" xr3:uid="{7C0B2B6E-1919-49B6-AD2B-B65E50660EDC}" name="136" dataDxfId="171" dataCellStyle="Normal 4"/>
    <tableColumn id="140" xr3:uid="{118465E5-91B4-46B2-9698-0D5DBC8D841C}" name="137" dataDxfId="170" dataCellStyle="Normal 4"/>
    <tableColumn id="141" xr3:uid="{630EA07B-DA9D-4E8D-8ABE-0681CF8EB328}" name="138" dataDxfId="169" dataCellStyle="Normal 4"/>
    <tableColumn id="142" xr3:uid="{13A56B00-EF0A-4E1E-9F2A-0A3F1FACDB60}" name="139" dataDxfId="168" dataCellStyle="Normal 4"/>
    <tableColumn id="143" xr3:uid="{A5D804EE-ED57-466A-BDF4-623FFC2A66DD}" name="140" dataDxfId="167" dataCellStyle="Normal 4"/>
    <tableColumn id="144" xr3:uid="{A55CDCBB-7CE9-4F73-AF97-961A79115DEC}" name="141" dataDxfId="166" dataCellStyle="Normal 4"/>
    <tableColumn id="145" xr3:uid="{D2CB9388-C80C-4932-B97D-145707CADEAB}" name="142" dataDxfId="165" dataCellStyle="Normal 4"/>
    <tableColumn id="146" xr3:uid="{CB5EEA2C-1F66-4B99-AA82-8B7CFCF93F99}" name="143" dataDxfId="164" dataCellStyle="Normal 4"/>
    <tableColumn id="147" xr3:uid="{6C3724A5-E9CD-427C-8B6D-079A9A9F975B}" name="144" dataDxfId="163" dataCellStyle="Normal 4"/>
    <tableColumn id="148" xr3:uid="{2C1FBE89-DE34-4B70-8579-086CA9169B35}" name="145" dataDxfId="162" dataCellStyle="Normal 4"/>
    <tableColumn id="149" xr3:uid="{94A4D9C0-94AB-4D1D-8FE4-E454E6B32498}" name="146" dataDxfId="161" dataCellStyle="Normal 4"/>
    <tableColumn id="150" xr3:uid="{B6657026-5F54-42B0-85F5-7D86DEEDC0D4}" name="147" dataDxfId="160" dataCellStyle="Normal 4"/>
    <tableColumn id="151" xr3:uid="{349253AD-E5FF-465B-8BC2-1D7255DC56DD}" name="148" dataDxfId="159" dataCellStyle="Normal 4"/>
    <tableColumn id="103" xr3:uid="{D432171D-4D2F-4592-BE11-AE9DEC3779E4}" name="149" dataDxfId="158" dataCellStyle="Normal 4"/>
    <tableColumn id="104" xr3:uid="{6E501D94-F18A-4126-910D-014956FEF22F}" name="150" dataDxfId="157" dataCellStyle="Normal 4"/>
    <tableColumn id="105" xr3:uid="{AD915A87-3E6F-41A4-9D9E-7E010DF9271A}" name="151" dataDxfId="156" dataCellStyle="Normal 4"/>
    <tableColumn id="106" xr3:uid="{6A613636-A805-4F49-B18B-A305645865CD}" name="152" dataDxfId="155" dataCellStyle="Normal 4"/>
    <tableColumn id="107" xr3:uid="{0C00CA7C-F08C-4244-89F5-431D1777F978}" name="153" dataDxfId="154" dataCellStyle="Normal 4"/>
    <tableColumn id="108" xr3:uid="{F7D88E5B-A1E2-4D30-9F58-0225E26D1065}" name="154" dataDxfId="153" dataCellStyle="Normal 4"/>
    <tableColumn id="109" xr3:uid="{EACA5A2A-1A31-4A3D-9F7E-5C1A526DE46D}" name="155" dataDxfId="152" dataCellStyle="Normal 4"/>
    <tableColumn id="110" xr3:uid="{C36D7E95-6E9D-4413-BE83-295EDAA2E62E}" name="156" dataDxfId="151" dataCellStyle="Normal 4"/>
    <tableColumn id="111" xr3:uid="{6B08DA16-D522-4565-B29C-BEE5AE5586C6}" name="157" dataDxfId="150" dataCellStyle="Normal 4"/>
    <tableColumn id="112" xr3:uid="{8FC072BE-CAA3-49A1-BE07-FE27B6E9AB8E}" name="158" dataDxfId="149" dataCellStyle="Normal 4"/>
    <tableColumn id="114" xr3:uid="{AD6CC167-B210-4006-A031-4410090E06C6}" name="159" dataDxfId="148" dataCellStyle="Normal 4"/>
    <tableColumn id="115" xr3:uid="{99D1F48B-A636-4121-8ACE-E0AA9CFF15B7}" name="160" dataDxfId="147" dataCellStyle="Normal 4"/>
    <tableColumn id="116" xr3:uid="{C7FA88D2-3E32-4459-B683-496683E869C5}" name="161" dataDxfId="146" dataCellStyle="Normal 4"/>
    <tableColumn id="117" xr3:uid="{052D0F05-9048-4AF5-BE7C-CBE41EB4C514}" name="162" dataDxfId="145" dataCellStyle="Normal 4"/>
    <tableColumn id="118" xr3:uid="{142C50EA-3052-49C1-880A-B156768873F4}" name="163" dataDxfId="144" dataCellStyle="Normal 4"/>
    <tableColumn id="119" xr3:uid="{E6B6447A-6FBE-4DE4-8868-856E6C103D6F}" name="164" dataDxfId="143" dataCellStyle="Normal 4"/>
    <tableColumn id="42" xr3:uid="{6B14A45A-9BE7-4190-8463-2408C05A2653}" name="165" dataDxfId="142" dataCellStyle="Normal 4"/>
    <tableColumn id="96" xr3:uid="{320427A0-4EB8-4A93-972F-CAD8D07E8ADE}" name="166" dataDxfId="141" dataCellStyle="Normal 4"/>
    <tableColumn id="97" xr3:uid="{82C18956-56D2-481E-B98B-431DD864922C}" name="167" dataDxfId="140" dataCellStyle="Normal 4"/>
    <tableColumn id="98" xr3:uid="{08D49DEA-16A8-4D27-A988-6D652B39FC60}" name="168" dataDxfId="139" dataCellStyle="Normal 4"/>
    <tableColumn id="99" xr3:uid="{1B0B66B8-0CC3-41C5-9A6F-3C744063293D}" name="169" dataDxfId="138" dataCellStyle="Normal 4"/>
    <tableColumn id="100" xr3:uid="{A994E9C9-5669-441B-B035-D83D0183483B}" name="170" dataDxfId="137" dataCellStyle="Normal 4"/>
    <tableColumn id="101" xr3:uid="{0A9AC2B6-A6C2-4B8F-B5FD-D9FE543133E0}" name="171" dataDxfId="136" dataCellStyle="Normal 4"/>
    <tableColumn id="102" xr3:uid="{ED735B3D-8FD1-4AAD-807B-AF6A00C0B9D2}" name="172" dataDxfId="135" dataCellStyle="Normal 4"/>
    <tableColumn id="38" xr3:uid="{020DABAD-9A1B-40AA-8FDF-06FE35414E17}" name="173" dataDxfId="134" dataCellStyle="Normal 4"/>
    <tableColumn id="39" xr3:uid="{9172509E-5543-4A43-98CA-18EE4C2050DE}" name="174" dataDxfId="133" dataCellStyle="Normal 4"/>
    <tableColumn id="40" xr3:uid="{30E6AF08-76D3-4B64-A883-11CC84FB4162}" name="175" dataDxfId="132" dataCellStyle="Normal 4"/>
    <tableColumn id="41" xr3:uid="{B2C5DC2A-F629-42A8-80FD-CBF5BB54306C}" name="176" dataDxfId="131" dataCellStyle="Normal 4"/>
    <tableColumn id="36" xr3:uid="{4A12CEA1-8924-4CBA-8315-1C7D0A904088}" name="177" dataDxfId="130" dataCellStyle="Normal 4"/>
    <tableColumn id="37" xr3:uid="{EB50D41E-21B5-4C65-B021-4819ED5DC5CE}" name="178" dataDxfId="129" dataCellStyle="Normal 4"/>
    <tableColumn id="35" xr3:uid="{A25A6C91-BA5B-4329-8855-03F0720D82D7}" name="179" dataDxfId="128" dataCellStyle="Normal 4"/>
    <tableColumn id="11" xr3:uid="{30E9C444-E340-4726-86EB-4B875BD73D95}" name="180" dataDxfId="127" dataCellStyle="Normal 4"/>
    <tableColumn id="113" xr3:uid="{AB928B2D-69CA-4F13-B082-FFEFC3DA7AEA}" name="w53" dataDxfId="126" dataCellStyle="Normal 4"/>
    <tableColumn id="16" xr3:uid="{EF962F08-5005-486D-9737-4027029B13AD}" name="Column3" dataDxfId="125" dataCellStyle="Normal 4"/>
    <tableColumn id="17" xr3:uid="{C2A03A5B-F0F9-4A6D-932D-F1B2EA266CF0}" name="Column4" dataDxfId="124" dataCellStyle="Normal 4"/>
    <tableColumn id="21" xr3:uid="{F049FED0-5F24-42AD-8DEE-469B42429ED7}" name="Column5" dataDxfId="123" dataCellStyle="Normal 4"/>
    <tableColumn id="20" xr3:uid="{3AF9C6C0-166A-4EDD-BD54-D27CBF6C1647}" name="Column6" dataDxfId="122" dataCellStyle="Normal 4"/>
    <tableColumn id="9" xr3:uid="{5D884A0E-E63D-415C-83FF-D70908D9DC83}" name="Column7" dataDxfId="121" dataCellStyle="Normal 4"/>
    <tableColumn id="219" xr3:uid="{10210F04-5A35-4BCE-86AD-01DD5BED6066}" name="Column8" dataDxfId="120" dataCellStyle="Normal 4"/>
    <tableColumn id="220" xr3:uid="{3D1E9F0E-F9F6-4002-B112-F2C05DC3C670}" name="Column9" dataDxfId="119" dataCellStyle="Normal 4"/>
    <tableColumn id="221" xr3:uid="{A77BF02D-BE9A-4DF9-BDD8-735CC6B83587}" name="Column10" dataDxfId="118" dataCellStyle="Normal 4"/>
    <tableColumn id="222" xr3:uid="{D83B8BB1-FBC4-4F41-91E3-4B0C84603A60}" name="Column11" dataDxfId="117" dataCellStyle="Normal 4"/>
    <tableColumn id="223" xr3:uid="{04921100-ADC5-4641-93D0-861C5D13FBB4}" name="Column12" dataDxfId="116" dataCellStyle="Normal 4"/>
    <tableColumn id="18" xr3:uid="{83DADBDB-7EA1-4D62-888A-64BF1973BFEE}" name="Column13" dataDxfId="115" dataCellStyle="Normal 4"/>
    <tableColumn id="27" xr3:uid="{0DBEA06B-CFBB-44A5-BC40-C4AE02409C60}" name="Column14" dataDxfId="114" dataCellStyle="Normal 4"/>
    <tableColumn id="28" xr3:uid="{349C8194-0E24-47DA-994E-46217BA9D0FA}" name="432" dataDxfId="113" dataCellStyle="Normal 4"/>
    <tableColumn id="43" xr3:uid="{4F5E43A8-1814-42ED-A44C-9ED68EB15AC7}" name="HR 1 initials_x000a_" dataDxfId="112"/>
    <tableColumn id="12" xr3:uid="{C53C6BBF-D595-4511-83C5-3F427C25393B}" name="HR 1 Effort " dataDxfId="111" dataCellStyle="Normal 4"/>
    <tableColumn id="19" xr3:uid="{BE2AC1C3-CB9B-4B1A-A94B-F8F8A57911AC}" name="HR 1 Rate _x000a_(autofill)" dataDxfId="110" dataCellStyle="Normal 4">
      <calculatedColumnFormula>IF(HD12=$HG$3,$HH$3,IF(HD12=$HG$4,$HH$4,IF(HD12=$HG$5,$HH$5,IF(HD12=$HG$6,$HH$6,IF(HD12=$HG$7,$HH$7,IF(HD12=$HG$8,$HH$8,IF(HD12=$HG$9,$HH$9,IF(HD12=$HO$3,$HP$3,IF(HD12=$HO$4,$HP$4,IF(HD12=$HO$5,$HP$5,IF(HD12=$HO$6,$HP$6,IF(HD12=$HO$7,$HP$7,IF(HD12=$HO$8,$HP$8,IF(HD12=$HO$9,$HP$9,"0"))))))))))))))</calculatedColumnFormula>
    </tableColumn>
    <tableColumn id="25" xr3:uid="{B2424028-0FAD-4876-B3BC-CC9348D59FE5}" name="HR 1 cost estimate_x000a_(autofill)" dataDxfId="109" dataCellStyle="Normal 4">
      <calculatedColumnFormula>List1_1[[#This Row],[HR 1 Rate 
(autofill)]]*List1_1[[#This Row],[HR 1 Effort ]]</calculatedColumnFormula>
    </tableColumn>
    <tableColumn id="247" xr3:uid="{668A42E9-B025-477D-96F5-A43596CBCD75}" name="HR 2 initials " dataDxfId="108" dataCellStyle="Normal 4"/>
    <tableColumn id="250" xr3:uid="{E3066385-76D2-4A3E-8554-3E9288D0BBE6}" name="HR 2 Effort " dataDxfId="107" dataCellStyle="Normal 4"/>
    <tableColumn id="249" xr3:uid="{76C7A86C-9BAD-49EA-83D3-7D3BC4060A9F}" name="HR 2 Rate _x000a_(autofill)" dataDxfId="106" dataCellStyle="Normal 4">
      <calculatedColumnFormula>IF(HH12=$HG$3,$HH$3,IF(HH12=$HG$4,$HH$4,IF(HH12=$HG$5,$HH$5,IF(HH12=$HG$6,$HH$6,IF(HH12=$HG$7,$HH$7,IF(HH12=$HG$8,$HH$8,IF(HH12=$HG$9,$HH$9,IF(HH12=$HO$3,$HP$3,IF(HH12=$HO$4,$HP$4,IF(HH12=$HO$5,$HP$5,IF(HH12=$HO$6,$HP$6,IF(HH12=$HO$7,$HP$7,IF(HH12=$HO$8,$HP$8,IF(HH12=$HO$9,$HP$9,"0"))))))))))))))</calculatedColumnFormula>
    </tableColumn>
    <tableColumn id="248" xr3:uid="{683B1635-E939-41E4-ABCF-B43F731B4F79}" name="HR 2 cost estimate _x000a_(autofill)" dataDxfId="105" dataCellStyle="Normal 4">
      <calculatedColumnFormula>List1_1[[#This Row],[HR 2 Effort ]]*List1_1[[#This Row],[HR 2 Rate 
(autofill)]]</calculatedColumnFormula>
    </tableColumn>
    <tableColumn id="22" xr3:uid="{D8257F0D-BA8B-4303-8A73-F175130B30B1}" name="HR 3 initials " dataDxfId="104" dataCellStyle="Normal 4"/>
    <tableColumn id="239" xr3:uid="{1A02D961-F46D-4ECC-84D6-88E77D07B5D7}" name="HR 3 Effort " dataDxfId="103" dataCellStyle="Normal 4"/>
    <tableColumn id="238" xr3:uid="{503FA5B4-DEA8-46CE-A7DE-5F7AFA4B2161}" name="HR 3 Rate _x000a_(autofill)" dataDxfId="102" dataCellStyle="Normal 4">
      <calculatedColumnFormula>IF(HL12=$HG$3,$HH$3,IF(HL12=$HG$4,$HH$4,IF(HL12=$HG$5,$HH$5,IF(HL12=$HG$6,$HH$6,IF(HL12=$HG$7,$HH$7,IF(HL12=$HG$8,$HH$8,IF(HL12=$HG$9,$HH$9,IF(HL12=$HO$3,$HP$3,IF(HL12=$HO$4,$HP$4,IF(HL12=$HO$5,$HP$5,IF(HL12=$HO$6,$HP$6,IF(HL12=$HO$7,$HP$7,IF(HL12=$HO$8,$HP$8,IF(HL12=$HO$9,$HP$9,"0"))))))))))))))</calculatedColumnFormula>
    </tableColumn>
    <tableColumn id="240" xr3:uid="{8E4B3063-368D-4479-9235-ABB268F19296}" name="HR 3 cost estimate _x000a_(autofill)" dataDxfId="101" dataCellStyle="Normal 4">
      <calculatedColumnFormula>List1_1[[#This Row],[HR 3 Rate 
(autofill)]]*List1_1[[#This Row],[HR 3 Effort ]]</calculatedColumnFormula>
    </tableColumn>
    <tableColumn id="243" xr3:uid="{031E4A47-C861-40A4-A036-9C07BC0D7492}" name="HR 4 initials " dataDxfId="100" dataCellStyle="Normal 4"/>
    <tableColumn id="242" xr3:uid="{EC4370B8-6BFE-43A4-9CC3-5DA89755699B}" name="HR 4 Effort " dataDxfId="99" dataCellStyle="Normal 4"/>
    <tableColumn id="241" xr3:uid="{F28FD170-58FC-4785-8ECC-F45AC00BB4E7}" name="HR 4 Rate _x000a_(autofill)" dataDxfId="98" dataCellStyle="Normal 4">
      <calculatedColumnFormula>IF(HP12=$HG$3,$HH$3,IF(HP12=$HG$4,$HH$4,IF(HP12=$HG$5,$HH$5,IF(HP12=$HG$6,$HH$6,IF(HP12=$HG$7,$HH$7,IF(HP12=$HG$8,$HH$8,IF(HP12=$HG$9,$HH$9,IF(HP12=$HO$3,$HP$3,IF(HP12=$HO$4,$HP$4,IF(HP12=$HO$5,$HP$5,IF(HP12=$HO$6,$HP$6,IF(HP12=$HO$7,$HP$7,IF(HP12=$HO$8,$HP$8,IF(HP12=$HO$9,$HP$9,"0"))))))))))))))</calculatedColumnFormula>
    </tableColumn>
    <tableColumn id="244" xr3:uid="{8DA81652-81ED-4599-8087-862CFAB358CE}" name="HR 4 cost estimate _x000a_(autofill)" dataDxfId="97" dataCellStyle="Normal 4">
      <calculatedColumnFormula>List1_1[[#This Row],[HR 4 Rate 
(autofill)]]*List1_1[[#This Row],[HR 4 Effort ]]</calculatedColumnFormula>
    </tableColumn>
    <tableColumn id="245" xr3:uid="{C9363017-F11A-483C-B6C3-7205CAEB63D7}" name="…OR… summary of all HR allocated  _x000a_(do not duplicate any HR allocations captured in the &quot;Detailed HR Budget&quot;)" dataDxfId="96" dataCellStyle="Normal 4"/>
    <tableColumn id="258" xr3:uid="{91489081-AAED-4C58-90E6-8F43C5F55066}" name="HR subtotal" dataDxfId="95" dataCellStyle="Normal 4">
      <calculatedColumnFormula>List1_1[[#This Row],[HR 1 cost estimate
(autofill)]]+List1_1[[#This Row],[HR 2 cost estimate 
(autofill)]]+List1_1[[#This Row],[HR 3 cost estimate 
(autofill)]]+List1_1[[#This Row],[HR 4 cost estimate 
(autofill)]]</calculatedColumnFormula>
    </tableColumn>
    <tableColumn id="251" xr3:uid="{74E00F35-E024-4142-AA42-3A41394A04C4}" name="Goods &amp; materials required" dataDxfId="94" dataCellStyle="Normal 4"/>
    <tableColumn id="24" xr3:uid="{651CE2AE-DEBF-4421-8AA0-1371B026E9F4}" name="Estimated Cost of goods &amp; materials / other" dataDxfId="93" dataCellStyle="Normal 4"/>
    <tableColumn id="34" xr3:uid="{AD0D57C6-91A8-45D8-942D-C52204E9B873}" name="Total Estimated Cost " dataDxfId="92">
      <calculatedColumnFormula>List1_1[[#This Row],[HR subtotal]]+List1_1[[#This Row],[Estimated Cost of goods &amp; materials / other]]</calculatedColumnFormula>
    </tableColumn>
    <tableColumn id="3" xr3:uid="{6CF2E168-0A13-43BE-8EE6-A9AC9B530E18}" name="Column2" dataDxfId="91">
      <calculatedColumnFormula>(List1_1[[#This Row],[Total Estimated Cost ]]*List1_1[[#This Row],[Percent Complete]])/100</calculatedColumnFormula>
    </tableColumn>
    <tableColumn id="234" xr3:uid="{8B29CC45-962B-4DB7-BE04-3C7E7E7CA9A5}" name="Column210" dataDxfId="90" dataCellStyle="Normal 4">
      <calculatedColumnFormula>IF($O12="",0,IF(EOMONTH($O12,0)=EOMONTH(HZ$8,0),$HX12,0))</calculatedColumnFormula>
    </tableColumn>
    <tableColumn id="235" xr3:uid="{8DF56B83-A595-486A-AD82-89ADD49F80C4}" name="Column211" dataDxfId="89" dataCellStyle="Normal 4">
      <calculatedColumnFormula>IF($O12="",0,IF(EOMONTH($O12,0)=EOMONTH(IA$8,0),$HX12,0))</calculatedColumnFormula>
    </tableColumn>
    <tableColumn id="236" xr3:uid="{A7A5593F-A119-4202-A65A-CBC6F1D7C935}" name="Column212" dataDxfId="88" dataCellStyle="Normal 4">
      <calculatedColumnFormula>IF($O12="",0,IF(EOMONTH($O12,0)=EOMONTH(IB$8,0),$HX12,0))</calculatedColumnFormula>
    </tableColumn>
    <tableColumn id="237" xr3:uid="{8988E41B-D80A-4383-8088-93D6B0406A8D}" name="Column213" dataDxfId="87" dataCellStyle="Normal 4">
      <calculatedColumnFormula>IF($O12="",0,IF(EOMONTH($O12,0)=EOMONTH(IC$8,0),$HX12,0))</calculatedColumnFormula>
    </tableColumn>
    <tableColumn id="230" xr3:uid="{76C693B4-23CA-47F5-82CB-C34F7D79422E}" name="Column29" dataDxfId="86" dataCellStyle="Normal 4">
      <calculatedColumnFormula>IF($O12="",0,IF(EOMONTH($O12,0)=EOMONTH(ID$8,0),$HX12,0))</calculatedColumnFormula>
    </tableColumn>
    <tableColumn id="231" xr3:uid="{F2CEF4B9-A789-4AE5-A3FB-8CE71286856A}" name="Column30" dataDxfId="85" dataCellStyle="Normal 4">
      <calculatedColumnFormula>IF($O12="",0,IF(EOMONTH($O12,0)=EOMONTH(IE$8,0),$HX12,0))</calculatedColumnFormula>
    </tableColumn>
    <tableColumn id="232" xr3:uid="{77893539-C6F0-4751-B558-D2311B5474A8}" name="Column31" dataDxfId="84" dataCellStyle="Normal 4">
      <calculatedColumnFormula>IF($O12="",0,IF(EOMONTH($O12,0)=EOMONTH(IF$8,0),$HX12,0))</calculatedColumnFormula>
    </tableColumn>
    <tableColumn id="233" xr3:uid="{978D8634-2DAB-4959-8DC6-29CD04BDD9B8}" name="Column32" dataDxfId="83" dataCellStyle="Normal 4">
      <calculatedColumnFormula>IF($O12="",0,IF(EOMONTH($O12,0)=EOMONTH(IG$8,0),$HX12,0))</calculatedColumnFormula>
    </tableColumn>
    <tableColumn id="228" xr3:uid="{9AFD1DE2-D94D-4A38-9412-A592C6033745}" name="Column27" dataDxfId="82" dataCellStyle="Normal 4">
      <calculatedColumnFormula>IF($O12="",0,IF(EOMONTH($O12,0)=EOMONTH(IH$8,0),$HX12,0))</calculatedColumnFormula>
    </tableColumn>
    <tableColumn id="229" xr3:uid="{883971FA-783F-4A9B-8994-C104E17F6275}" name="Column28" dataDxfId="81" dataCellStyle="Normal 4">
      <calculatedColumnFormula>IF($O12="",0,IF(EOMONTH($O12,0)=EOMONTH(II$8,0),$HX12,0))</calculatedColumnFormula>
    </tableColumn>
    <tableColumn id="218" xr3:uid="{AD85282F-7808-40AF-82DA-1CCDAFD68606}" name="Column25" dataDxfId="80" dataCellStyle="Normal 4">
      <calculatedColumnFormula>IF($O12="",0,IF(EOMONTH($O12,0)=EOMONTH(IJ$8,0),$HX12,0))</calculatedColumnFormula>
    </tableColumn>
    <tableColumn id="224" xr3:uid="{4BAA8F81-D92A-42A6-A399-6BB79C3333F0}" name="Column26" dataDxfId="79" dataCellStyle="Normal 4">
      <calculatedColumnFormula>IF($O12="",0,IF(EOMONTH($O12,0)=EOMONTH(IK$8,0),$HX12,0))</calculatedColumnFormula>
    </tableColumn>
    <tableColumn id="225" xr3:uid="{B00D6CE4-52FF-490B-A32B-FDFB65D4D86E}" name="Column22" dataDxfId="78" dataCellStyle="Normal 4">
      <calculatedColumnFormula>IF($O12="",0,(IF(YEAR($O12)+IF(MONTH($O12)&gt;=7,1,0)=($IL$9),$HX12,0)))</calculatedColumnFormula>
    </tableColumn>
    <tableColumn id="226" xr3:uid="{4F9D231D-A326-4931-892A-3CDE2AFA5F12}" name="Column23" dataDxfId="77" dataCellStyle="Normal 4">
      <calculatedColumnFormula>IF($O12="",0,(IF(YEAR($O12)+IF(MONTH($O12)&gt;=7,1,0)=($IM$9),$HX12,0)))</calculatedColumnFormula>
    </tableColumn>
    <tableColumn id="227" xr3:uid="{BFF29128-84DA-4EBE-A42D-86F417C786DD}" name="Column24" dataDxfId="76" dataCellStyle="Normal 4">
      <calculatedColumnFormula>IF($O12="",0,(IF(YEAR($O12)+IF(MONTH($O12)&gt;=7,1,0)=($IN$9),$HX12,0)))</calculatedColumnFormula>
    </tableColumn>
    <tableColumn id="26" xr3:uid="{5BA08A5A-6565-40C4-A943-D2E77BEB4D1F}" name="Actual Cost" dataDxfId="75" dataCellStyle="Normal 4"/>
    <tableColumn id="23" xr3:uid="{6D7E9AAF-3E3C-463E-AE5B-DC8ACDB72EEF}" name="Cost Variance" dataDxfId="74">
      <calculatedColumnFormula>List1_1[[#This Row],[Total Estimated Cost ]]-List1_1[[#This Row],[Actual Cost]]</calculatedColumnFormula>
    </tableColumn>
    <tableColumn id="30" xr3:uid="{092CB192-B4D2-43C2-BF84-AD40E726D5D9}" name="Funding source (e.g. cost account, PO number, etc.)" dataDxfId="73"/>
    <tableColumn id="246" xr3:uid="{CD845FCE-83ED-4BF1-83F8-475686E22788}" name="Paid on invoice No./s" dataDxfId="7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ssues" displayName="Issues" ref="A2:M32" totalsRowShown="0" headerRowDxfId="70" dataDxfId="68" headerRowBorderDxfId="69" tableBorderDxfId="67" headerRowCellStyle="Normal 2" dataCellStyle="Normal 2">
  <autoFilter ref="A2:M32" xr:uid="{00000000-0009-0000-0100-000005000000}"/>
  <tableColumns count="13">
    <tableColumn id="1" xr3:uid="{00000000-0010-0000-0400-000001000000}" name="ID" dataDxfId="66" dataCellStyle="Normal 2">
      <calculatedColumnFormula>CONCATENATE("I",TEXT(ROW()-4,"#00"))</calculatedColumnFormula>
    </tableColumn>
    <tableColumn id="11" xr3:uid="{00000000-0010-0000-0400-00000B000000}" name="Date" dataDxfId="65" dataCellStyle="Normal 2"/>
    <tableColumn id="2" xr3:uid="{00000000-0010-0000-0400-000002000000}" name="Raised by" dataDxfId="64" dataCellStyle="Normal 2"/>
    <tableColumn id="3" xr3:uid="{00000000-0010-0000-0400-000003000000}" name="Description of issue" dataDxfId="63" dataCellStyle="Normal 2"/>
    <tableColumn id="4" xr3:uid="{00000000-0010-0000-0400-000004000000}" name="Impact on project_x000a_(current and potential)" dataDxfId="62" dataCellStyle="Normal 2"/>
    <tableColumn id="5" xr3:uid="{00000000-0010-0000-0400-000005000000}" name="Impact on organisation_x000a_(current and potential)" dataDxfId="61" dataCellStyle="Normal 2"/>
    <tableColumn id="12" xr3:uid="{09DD1DA5-2193-4B84-B905-605AC91EF1B0}" name="Likely impact on broader community, customers, environment, reputation" dataDxfId="60" dataCellStyle="Normal 2"/>
    <tableColumn id="6" xr3:uid="{00000000-0010-0000-0400-000006000000}" name="Response strategy (RS)" dataDxfId="59" dataCellStyle="Normal 2"/>
    <tableColumn id="7" xr3:uid="{00000000-0010-0000-0400-000007000000}" name="Team member responsible for implementing RS" dataDxfId="58" dataCellStyle="Normal 2"/>
    <tableColumn id="8" xr3:uid="{00000000-0010-0000-0400-000008000000}" name="Due date for RS" dataDxfId="57" dataCellStyle="Normal 2"/>
    <tableColumn id="13" xr3:uid="{D0E04BD5-B47A-428E-8708-98CEED71307F}" name="Approved budget for RS" dataDxfId="56" dataCellStyle="Normal 2"/>
    <tableColumn id="9" xr3:uid="{00000000-0010-0000-0400-000009000000}" name="RADICAL status" dataDxfId="55" dataCellStyle="Normal 2"/>
    <tableColumn id="10" xr3:uid="{00000000-0010-0000-0400-00000A000000}" name="Comments" dataDxfId="54"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hanges" displayName="Changes" ref="A3:N33" totalsRowShown="0" headerRowDxfId="52" dataDxfId="50" headerRowBorderDxfId="51" tableBorderDxfId="49" headerRowCellStyle="Normal 2" dataCellStyle="Normal 2">
  <autoFilter ref="A3:N33" xr:uid="{00000000-0009-0000-0100-000006000000}"/>
  <tableColumns count="14">
    <tableColumn id="1" xr3:uid="{00000000-0010-0000-0600-000001000000}" name="Change Request ID" dataDxfId="48" dataCellStyle="Normal 2">
      <calculatedColumnFormula>CONCATENATE("C",TEXT(ROW()-5,"#00"))</calculatedColumnFormula>
    </tableColumn>
    <tableColumn id="2" xr3:uid="{00000000-0010-0000-0600-000002000000}" name="Description of change request" dataDxfId="47" dataCellStyle="Normal 2"/>
    <tableColumn id="3" xr3:uid="{00000000-0010-0000-0600-000003000000}" name="Date raised" dataDxfId="46" dataCellStyle="Normal 2"/>
    <tableColumn id="4" xr3:uid="{00000000-0010-0000-0600-000004000000}" name="Raised by" dataDxfId="45" dataCellStyle="Normal 2"/>
    <tableColumn id="6" xr3:uid="{00000000-0010-0000-0600-000006000000}" name="The Pro's_x000a_- Reasons to approve the change_x000a_- Positive impact on the project, product, organisation, and/or stakeholders_x000a_- Potential new opportunities and benefits " dataDxfId="44" dataCellStyle="Normal 2"/>
    <tableColumn id="7" xr3:uid="{00000000-0010-0000-0600-000007000000}" name="The Con's_x000a_- Reasons NOT to approve the change_x000a_- Negative impact on project, product, organisation, and/or stakeholders_x000a_- Potential new threats" dataDxfId="43" dataCellStyle="Normal 2"/>
    <tableColumn id="10" xr3:uid="{6C4FCB85-0FF4-489D-B5F0-AB68E600E05E}" name="Impact on scheudle and budget (if any)" dataDxfId="42" dataCellStyle="Normal 2"/>
    <tableColumn id="8" xr3:uid="{00000000-0010-0000-0600-000008000000}" name="Consequences of NOT approving the change" dataDxfId="41" dataCellStyle="Normal 2"/>
    <tableColumn id="5" xr3:uid="{E9B095ED-4E2B-4E26-A3B9-D543B4A6E809}" name="Stakeholders consulted in Impact Analysis" dataDxfId="40" dataCellStyle="Normal 2"/>
    <tableColumn id="11" xr3:uid="{00000000-0010-0000-0600-00000B000000}" name="Approved or denied?" dataDxfId="39" dataCellStyle="Normal 2"/>
    <tableColumn id="12" xr3:uid="{00000000-0010-0000-0600-00000C000000}" name="Decision maker" dataDxfId="38" dataCellStyle="Normal 2"/>
    <tableColumn id="13" xr3:uid="{00000000-0010-0000-0600-00000D000000}" name="Date of decision" dataDxfId="37" dataCellStyle="Normal 2"/>
    <tableColumn id="16" xr3:uid="{00000000-0010-0000-0600-000010000000}" name="RADICAL status" dataDxfId="36" dataCellStyle="Normal 2"/>
    <tableColumn id="15" xr3:uid="{00000000-0010-0000-0600-00000F000000}" name="Comments" dataDxfId="35"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Assumptions" displayName="Assumptions" ref="A2:I32" totalsRowShown="0" headerRowDxfId="33" dataDxfId="31" headerRowBorderDxfId="32" tableBorderDxfId="30" headerRowCellStyle="Normal 2" dataCellStyle="Normal 2">
  <autoFilter ref="A2:I32" xr:uid="{00000000-0009-0000-0100-000007000000}"/>
  <tableColumns count="9">
    <tableColumn id="1" xr3:uid="{00000000-0010-0000-0200-000001000000}" name="ID" dataDxfId="29" dataCellStyle="Normal 2">
      <calculatedColumnFormula>CONCATENATE("As",TEXT(ROW()-4,"#00"))</calculatedColumnFormula>
    </tableColumn>
    <tableColumn id="2" xr3:uid="{00000000-0010-0000-0200-000002000000}" name="Date identified" dataDxfId="28" dataCellStyle="Normal 2"/>
    <tableColumn id="4" xr3:uid="{CC951684-B723-46E2-A5DD-CBCBF58BF7BA}" name="Assumption or Constraint?" dataDxfId="27" dataCellStyle="Normal 2"/>
    <tableColumn id="3" xr3:uid="{00000000-0010-0000-0200-000003000000}" name="Description " dataDxfId="26" dataCellStyle="Normal 2"/>
    <tableColumn id="5" xr3:uid="{00000000-0010-0000-0200-000005000000}" name="Response _x000a_- What (if anything) will be done to confirm the assumption or work around the constraint?" dataDxfId="25" dataCellStyle="Normal 2"/>
    <tableColumn id="6" xr3:uid="{00000000-0010-0000-0200-000006000000}" name="Responsible team member " dataDxfId="24" dataCellStyle="Normal 2"/>
    <tableColumn id="7" xr3:uid="{00000000-0010-0000-0200-000007000000}" name="Due date" dataDxfId="23" dataCellStyle="Normal 2"/>
    <tableColumn id="8" xr3:uid="{00000000-0010-0000-0200-000008000000}" name="RADICAL status" dataDxfId="22" dataCellStyle="Normal 2"/>
    <tableColumn id="10" xr3:uid="{00000000-0010-0000-0200-00000A000000}" name="Comments" dataDxfId="21"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LessonsLearned" displayName="LessonsLearned" ref="A2:L32" totalsRowShown="0" headerRowDxfId="19" dataDxfId="17" headerRowBorderDxfId="18" tableBorderDxfId="16" headerRowCellStyle="Normal 2" dataCellStyle="Normal 2">
  <autoFilter ref="A2:L32" xr:uid="{00000000-0009-0000-0100-000008000000}"/>
  <tableColumns count="12">
    <tableColumn id="1" xr3:uid="{00000000-0010-0000-0800-000001000000}" name="ID" dataDxfId="15" dataCellStyle="Normal 2">
      <calculatedColumnFormula>CONCATENATE("L",TEXT(ROW()-4,"#00"))</calculatedColumnFormula>
    </tableColumn>
    <tableColumn id="2" xr3:uid="{00000000-0010-0000-0800-000002000000}" name="Date identified" dataDxfId="14" dataCellStyle="Normal 2"/>
    <tableColumn id="3" xr3:uid="{00000000-0010-0000-0800-000003000000}" name="Author" dataDxfId="13" dataCellStyle="Normal 2"/>
    <tableColumn id="4" xr3:uid="{00000000-0010-0000-0800-000004000000}" name="Background_x000a_- What happened? Describe the context in which the lesson was learned." dataDxfId="12" dataCellStyle="Normal 2"/>
    <tableColumn id="5" xr3:uid="{00000000-0010-0000-0800-000005000000}" name="Lesson _x000a_- What insight or learning has been gained?" dataDxfId="11" dataCellStyle="Normal 2"/>
    <tableColumn id="6" xr3:uid="{00000000-0010-0000-0800-000006000000}" name="Recommendations for this project/program_x000a_- In light of this insight, what should be done differently for the remainder of this project?" dataDxfId="10" dataCellStyle="Normal 2"/>
    <tableColumn id="7" xr3:uid="{00000000-0010-0000-0800-000007000000}" name="Due date" dataDxfId="9" dataCellStyle="Normal 2"/>
    <tableColumn id="8" xr3:uid="{00000000-0010-0000-0800-000008000000}" name="RADICAL status" dataDxfId="8" dataCellStyle="Normal 2"/>
    <tableColumn id="9" xr3:uid="{00000000-0010-0000-0800-000009000000}" name="Recommendations for others_x000a_- What should be done differently on future projects? What should project managers be mindful of in future?" dataDxfId="7" dataCellStyle="Normal 2"/>
    <tableColumn id="11" xr3:uid="{00000000-0010-0000-0800-00000B000000}" name="Sharing of lesson learned_x000a_- What other programs/ projects/ teams could benefit from this insight/learning?" dataDxfId="6" dataCellStyle="Normal 2"/>
    <tableColumn id="12" xr3:uid="{00000000-0010-0000-0800-00000C000000}" name="Share history_x000a_- Date and person/s communicated with" dataDxfId="5" dataCellStyle="Normal 2"/>
    <tableColumn id="10" xr3:uid="{00000000-0010-0000-0800-00000A000000}" name="Comments" dataDxfId="4"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D11" dT="2020-08-25T23:33:43.27" personId="{98FEF90A-DE51-4F16-A2D1-127C70224EA3}" id="{BCE424D3-2CFC-49F5-BF45-D9A3EA4A7D28}">
    <text>initials of 1st person allocated to this activity</text>
  </threadedComment>
  <threadedComment ref="HE11" dT="2020-08-25T23:34:11.27" personId="{98FEF90A-DE51-4F16-A2D1-127C70224EA3}" id="{6FF23ADA-D448-4E42-BC29-F4347D36E3E7}">
    <text>how much time has been budgeted for this activity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51"/>
  <sheetViews>
    <sheetView showGridLines="0" tabSelected="1" zoomScale="90" zoomScaleNormal="90" workbookViewId="0">
      <selection activeCell="C30" sqref="C30"/>
    </sheetView>
  </sheetViews>
  <sheetFormatPr defaultColWidth="9.15625" defaultRowHeight="28.2" x14ac:dyDescent="1.05"/>
  <cols>
    <col min="1" max="1" width="10" style="17" customWidth="1"/>
    <col min="2" max="2" width="18.47265625" style="27" customWidth="1"/>
    <col min="3" max="9" width="15.5234375" style="27" customWidth="1"/>
    <col min="10" max="10" width="19.1015625" style="12" customWidth="1"/>
    <col min="11" max="11" width="2.47265625" style="12" customWidth="1"/>
    <col min="12" max="16384" width="9.15625" style="12"/>
  </cols>
  <sheetData>
    <row r="1" spans="1:11" ht="16.5" customHeight="1" x14ac:dyDescent="0.55000000000000004">
      <c r="A1" s="334" t="s">
        <v>59</v>
      </c>
      <c r="B1" s="334"/>
      <c r="C1" s="334"/>
      <c r="D1" s="18"/>
      <c r="E1" s="18"/>
      <c r="F1" s="18"/>
      <c r="G1" s="18"/>
      <c r="H1" s="18"/>
      <c r="I1" s="18"/>
      <c r="J1" s="18"/>
      <c r="K1" s="18"/>
    </row>
    <row r="2" spans="1:11" ht="25.5" customHeight="1" thickBot="1" x14ac:dyDescent="0.6">
      <c r="A2" s="335"/>
      <c r="B2" s="335"/>
      <c r="C2" s="334"/>
      <c r="D2" s="7"/>
      <c r="K2" s="18"/>
    </row>
    <row r="3" spans="1:11" ht="16" customHeight="1" thickBot="1" x14ac:dyDescent="0.6">
      <c r="A3" s="342" t="s">
        <v>650</v>
      </c>
      <c r="B3" s="343"/>
      <c r="C3" s="336"/>
      <c r="D3" s="337"/>
      <c r="E3" s="338"/>
      <c r="F3" s="7"/>
      <c r="K3" s="18"/>
    </row>
    <row r="4" spans="1:11" ht="14.7" thickBot="1" x14ac:dyDescent="0.6">
      <c r="A4" s="342" t="s">
        <v>651</v>
      </c>
      <c r="B4" s="343"/>
      <c r="C4" s="336"/>
      <c r="D4" s="337"/>
      <c r="E4" s="338"/>
      <c r="F4" s="7"/>
      <c r="G4" s="317"/>
      <c r="H4" s="317"/>
      <c r="I4" s="317"/>
      <c r="J4" s="317"/>
      <c r="K4" s="18"/>
    </row>
    <row r="5" spans="1:11" ht="14.7" thickBot="1" x14ac:dyDescent="0.6">
      <c r="A5" s="342" t="s">
        <v>652</v>
      </c>
      <c r="B5" s="343"/>
      <c r="C5" s="339"/>
      <c r="D5" s="340"/>
      <c r="E5" s="341"/>
      <c r="F5" s="7"/>
      <c r="G5" s="317"/>
      <c r="H5" s="317"/>
      <c r="I5" s="317"/>
      <c r="J5" s="317"/>
      <c r="K5" s="18"/>
    </row>
    <row r="6" spans="1:11" ht="14.7" thickBot="1" x14ac:dyDescent="0.6">
      <c r="A6" s="342" t="s">
        <v>649</v>
      </c>
      <c r="B6" s="343"/>
      <c r="C6" s="339"/>
      <c r="D6" s="340"/>
      <c r="E6" s="341"/>
      <c r="F6" s="7"/>
      <c r="G6" s="317"/>
      <c r="H6" s="317"/>
      <c r="I6" s="317"/>
      <c r="J6" s="317"/>
      <c r="K6" s="18"/>
    </row>
    <row r="7" spans="1:11" ht="14.7" thickBot="1" x14ac:dyDescent="0.6">
      <c r="A7" s="342" t="s">
        <v>653</v>
      </c>
      <c r="B7" s="343"/>
      <c r="C7" s="339">
        <v>1</v>
      </c>
      <c r="D7" s="340"/>
      <c r="E7" s="341"/>
      <c r="F7" s="7"/>
      <c r="G7" s="317"/>
      <c r="H7" s="317"/>
      <c r="I7" s="317"/>
      <c r="J7" s="317"/>
      <c r="K7" s="18"/>
    </row>
    <row r="8" spans="1:11" ht="16.5" customHeight="1" x14ac:dyDescent="0.55000000000000004">
      <c r="A8" s="19"/>
      <c r="B8" s="25"/>
      <c r="C8" s="18"/>
      <c r="D8" s="18"/>
      <c r="E8" s="18"/>
      <c r="F8" s="18"/>
      <c r="G8" s="317"/>
      <c r="H8" s="317"/>
      <c r="I8" s="317"/>
      <c r="J8" s="317"/>
      <c r="K8" s="18"/>
    </row>
    <row r="9" spans="1:11" ht="16.5" customHeight="1" x14ac:dyDescent="0.55000000000000004">
      <c r="A9" s="19"/>
      <c r="B9" s="25"/>
      <c r="C9" s="18"/>
      <c r="D9" s="18"/>
      <c r="E9" s="18"/>
      <c r="F9" s="18"/>
      <c r="G9" s="18"/>
      <c r="H9" s="18"/>
      <c r="I9" s="18"/>
      <c r="J9" s="20"/>
      <c r="K9" s="18"/>
    </row>
    <row r="10" spans="1:11" ht="16.5" customHeight="1" x14ac:dyDescent="0.55000000000000004">
      <c r="A10" s="19"/>
      <c r="B10" s="25"/>
      <c r="C10" s="18"/>
      <c r="D10" s="18"/>
      <c r="E10" s="18"/>
      <c r="F10" s="18"/>
      <c r="G10" s="18"/>
      <c r="H10" s="18"/>
      <c r="I10" s="18"/>
      <c r="J10" s="20"/>
      <c r="K10" s="18"/>
    </row>
    <row r="11" spans="1:11" ht="16.5" customHeight="1" x14ac:dyDescent="0.55000000000000004">
      <c r="A11" s="19"/>
      <c r="B11" s="25"/>
      <c r="C11" s="18"/>
      <c r="D11" s="18"/>
      <c r="E11" s="18"/>
      <c r="F11" s="18"/>
      <c r="G11" s="18"/>
      <c r="H11" s="18"/>
      <c r="I11" s="18"/>
      <c r="J11" s="20"/>
      <c r="K11" s="18"/>
    </row>
    <row r="12" spans="1:11" ht="16.5" customHeight="1" x14ac:dyDescent="0.55000000000000004">
      <c r="A12" s="19"/>
      <c r="B12" s="25"/>
      <c r="C12" s="18"/>
      <c r="D12" s="18"/>
      <c r="E12" s="18"/>
      <c r="F12" s="18"/>
      <c r="G12" s="18"/>
      <c r="H12" s="18"/>
      <c r="I12" s="18"/>
      <c r="J12" s="20"/>
      <c r="K12" s="18"/>
    </row>
    <row r="13" spans="1:11" ht="16.5" customHeight="1" x14ac:dyDescent="0.55000000000000004">
      <c r="A13" s="19"/>
      <c r="B13" s="25"/>
      <c r="C13" s="18"/>
      <c r="D13" s="18"/>
      <c r="E13" s="18"/>
      <c r="F13" s="18"/>
      <c r="G13" s="18"/>
      <c r="H13" s="18"/>
      <c r="I13" s="18"/>
      <c r="J13" s="20"/>
      <c r="K13" s="18"/>
    </row>
    <row r="14" spans="1:11" ht="16.5" customHeight="1" x14ac:dyDescent="0.55000000000000004">
      <c r="A14" s="19"/>
      <c r="B14" s="25"/>
      <c r="C14" s="18"/>
      <c r="D14" s="18"/>
      <c r="E14" s="18"/>
      <c r="F14" s="18"/>
      <c r="G14" s="18"/>
      <c r="H14" s="18"/>
      <c r="I14" s="18"/>
      <c r="J14" s="20"/>
      <c r="K14" s="18"/>
    </row>
    <row r="15" spans="1:11" ht="16.5" customHeight="1" x14ac:dyDescent="0.55000000000000004">
      <c r="A15" s="19"/>
      <c r="B15" s="25"/>
      <c r="C15" s="18"/>
      <c r="D15" s="18"/>
      <c r="E15" s="18"/>
      <c r="F15" s="18"/>
      <c r="G15" s="18"/>
      <c r="H15" s="18"/>
      <c r="I15" s="18"/>
      <c r="J15" s="20"/>
      <c r="K15" s="18"/>
    </row>
    <row r="16" spans="1:11" ht="16.5" customHeight="1" x14ac:dyDescent="0.55000000000000004">
      <c r="A16" s="19"/>
      <c r="B16" s="25"/>
      <c r="C16" s="18"/>
      <c r="D16" s="18"/>
      <c r="E16" s="18"/>
      <c r="F16" s="18"/>
      <c r="G16" s="18"/>
      <c r="H16" s="18"/>
      <c r="I16" s="18"/>
      <c r="J16" s="20"/>
      <c r="K16" s="18"/>
    </row>
    <row r="17" spans="1:11" ht="16.5" customHeight="1" x14ac:dyDescent="0.55000000000000004">
      <c r="A17" s="19"/>
      <c r="B17" s="25"/>
      <c r="C17" s="18"/>
      <c r="D17" s="18"/>
      <c r="E17" s="18"/>
      <c r="F17" s="18"/>
      <c r="G17" s="18"/>
      <c r="H17" s="18"/>
      <c r="I17" s="18"/>
      <c r="J17" s="20"/>
      <c r="K17" s="18"/>
    </row>
    <row r="18" spans="1:11" ht="16.5" customHeight="1" x14ac:dyDescent="0.55000000000000004">
      <c r="A18" s="19"/>
      <c r="B18" s="25"/>
      <c r="C18" s="18"/>
      <c r="D18" s="18"/>
      <c r="E18" s="18"/>
      <c r="F18" s="18"/>
      <c r="G18" s="18"/>
      <c r="H18" s="18"/>
      <c r="I18" s="18"/>
      <c r="J18" s="20"/>
      <c r="K18" s="18"/>
    </row>
    <row r="19" spans="1:11" ht="16.5" customHeight="1" x14ac:dyDescent="0.55000000000000004">
      <c r="A19" s="19"/>
      <c r="B19" s="25"/>
      <c r="C19" s="18"/>
      <c r="D19" s="18"/>
      <c r="E19" s="18"/>
      <c r="F19" s="18"/>
      <c r="G19" s="18"/>
      <c r="H19" s="18"/>
      <c r="I19" s="18"/>
      <c r="J19" s="20"/>
      <c r="K19" s="18"/>
    </row>
    <row r="20" spans="1:11" ht="16.5" customHeight="1" x14ac:dyDescent="0.55000000000000004">
      <c r="A20" s="19"/>
      <c r="B20" s="25"/>
      <c r="C20" s="18"/>
      <c r="D20" s="18"/>
      <c r="E20" s="18"/>
      <c r="F20" s="18"/>
      <c r="G20" s="18"/>
      <c r="H20" s="18"/>
      <c r="I20" s="18"/>
      <c r="J20" s="20"/>
      <c r="K20" s="18"/>
    </row>
    <row r="21" spans="1:11" s="26" customFormat="1" ht="21.7" customHeight="1" x14ac:dyDescent="0.55000000000000004">
      <c r="A21" s="13"/>
      <c r="B21" s="14"/>
      <c r="C21" s="27"/>
      <c r="D21" s="27"/>
      <c r="E21" s="27"/>
      <c r="F21" s="27"/>
      <c r="G21" s="27"/>
      <c r="H21" s="27"/>
      <c r="I21" s="27"/>
    </row>
    <row r="22" spans="1:11" s="26" customFormat="1" ht="21.7" customHeight="1" x14ac:dyDescent="0.55000000000000004">
      <c r="A22" s="13"/>
      <c r="B22" s="14"/>
      <c r="C22" s="27"/>
      <c r="D22" s="27"/>
      <c r="E22" s="27"/>
      <c r="F22" s="27"/>
      <c r="G22" s="27"/>
      <c r="H22" s="27"/>
      <c r="I22" s="27"/>
    </row>
    <row r="23" spans="1:11" s="26" customFormat="1" ht="21.7" customHeight="1" x14ac:dyDescent="0.55000000000000004">
      <c r="A23" s="13"/>
      <c r="B23" s="14"/>
      <c r="C23" s="27"/>
      <c r="D23" s="27"/>
      <c r="E23" s="27"/>
      <c r="F23" s="27"/>
      <c r="G23" s="27"/>
      <c r="H23" s="27"/>
      <c r="I23" s="27"/>
    </row>
    <row r="24" spans="1:11" s="26" customFormat="1" ht="81" customHeight="1" x14ac:dyDescent="0.55000000000000004">
      <c r="A24" s="13"/>
      <c r="B24" s="14"/>
      <c r="C24" s="27"/>
      <c r="D24" s="27"/>
      <c r="E24" s="27"/>
      <c r="F24" s="27"/>
      <c r="G24" s="27"/>
      <c r="H24" s="27"/>
      <c r="I24" s="27"/>
    </row>
    <row r="25" spans="1:11" s="26" customFormat="1" ht="21.7" customHeight="1" thickBot="1" x14ac:dyDescent="0.65">
      <c r="A25" s="333" t="s">
        <v>45</v>
      </c>
      <c r="B25" s="333"/>
      <c r="C25" s="333"/>
      <c r="D25" s="333"/>
      <c r="E25" s="27"/>
      <c r="F25" s="27"/>
      <c r="G25" s="27"/>
      <c r="H25" s="27"/>
      <c r="I25" s="27"/>
    </row>
    <row r="26" spans="1:11" s="26" customFormat="1" ht="21.7" customHeight="1" x14ac:dyDescent="0.55000000000000004">
      <c r="A26" s="344" t="s">
        <v>648</v>
      </c>
      <c r="B26" s="344"/>
      <c r="C26" s="344"/>
      <c r="D26" s="344"/>
      <c r="E26" s="344"/>
      <c r="F26" s="344"/>
      <c r="G26" s="344"/>
      <c r="H26" s="344"/>
      <c r="I26" s="344"/>
      <c r="J26" s="344"/>
    </row>
    <row r="27" spans="1:11" s="26" customFormat="1" ht="21.7" customHeight="1" thickBot="1" x14ac:dyDescent="0.65">
      <c r="A27" s="333" t="s">
        <v>654</v>
      </c>
      <c r="B27" s="333"/>
      <c r="C27" s="333"/>
      <c r="D27" s="333"/>
    </row>
    <row r="28" spans="1:11" s="26" customFormat="1" ht="21.7" customHeight="1" x14ac:dyDescent="0.55000000000000004">
      <c r="A28" s="332" t="s">
        <v>287</v>
      </c>
      <c r="B28" s="332"/>
      <c r="C28" s="332"/>
      <c r="D28" s="332"/>
      <c r="E28" s="332"/>
      <c r="F28" s="332"/>
      <c r="G28" s="332"/>
      <c r="H28" s="332"/>
      <c r="I28" s="332"/>
      <c r="J28" s="332"/>
    </row>
    <row r="29" spans="1:11" s="26" customFormat="1" ht="21.7" customHeight="1" x14ac:dyDescent="0.55000000000000004">
      <c r="A29" s="332"/>
      <c r="B29" s="332"/>
      <c r="C29" s="332"/>
      <c r="D29" s="332"/>
      <c r="E29" s="332"/>
      <c r="F29" s="332"/>
      <c r="G29" s="332"/>
      <c r="H29" s="332"/>
      <c r="I29" s="332"/>
      <c r="J29" s="332"/>
    </row>
    <row r="30" spans="1:11" s="26" customFormat="1" ht="21.7" customHeight="1" x14ac:dyDescent="0.55000000000000004">
      <c r="A30" s="13"/>
      <c r="B30" s="14"/>
      <c r="C30" s="27"/>
      <c r="D30" s="27"/>
      <c r="E30" s="27"/>
      <c r="F30" s="27"/>
      <c r="G30" s="27"/>
      <c r="H30" s="27"/>
      <c r="I30" s="27"/>
    </row>
    <row r="31" spans="1:11" s="26" customFormat="1" ht="21.7" customHeight="1" x14ac:dyDescent="0.55000000000000004">
      <c r="A31" s="13"/>
      <c r="B31" s="14"/>
      <c r="C31" s="27"/>
      <c r="D31" s="27"/>
      <c r="E31" s="27"/>
      <c r="F31" s="27"/>
      <c r="G31" s="27"/>
      <c r="H31" s="27"/>
      <c r="I31" s="27"/>
    </row>
    <row r="32" spans="1:11" s="26" customFormat="1" ht="21.7" customHeight="1" x14ac:dyDescent="0.55000000000000004">
      <c r="A32" s="13"/>
      <c r="B32" s="14"/>
      <c r="C32" s="27"/>
      <c r="D32" s="27"/>
      <c r="E32" s="27"/>
      <c r="F32" s="27"/>
      <c r="G32" s="27"/>
      <c r="H32" s="27"/>
      <c r="I32" s="27"/>
    </row>
    <row r="33" spans="1:9" s="26" customFormat="1" ht="21.7" customHeight="1" x14ac:dyDescent="0.55000000000000004">
      <c r="A33" s="13"/>
      <c r="B33" s="14"/>
      <c r="C33" s="27"/>
      <c r="D33" s="27"/>
      <c r="E33" s="27"/>
      <c r="F33" s="27"/>
      <c r="G33" s="27"/>
      <c r="H33" s="27"/>
      <c r="I33" s="27"/>
    </row>
    <row r="34" spans="1:9" s="26" customFormat="1" ht="21.7" customHeight="1" x14ac:dyDescent="0.55000000000000004">
      <c r="A34" s="13"/>
      <c r="B34" s="14"/>
      <c r="C34" s="27"/>
      <c r="D34" s="27"/>
      <c r="E34" s="27"/>
      <c r="F34" s="27"/>
      <c r="G34" s="27"/>
      <c r="H34" s="27"/>
      <c r="I34" s="27"/>
    </row>
    <row r="35" spans="1:9" s="26" customFormat="1" ht="21.7" customHeight="1" x14ac:dyDescent="0.55000000000000004">
      <c r="A35" s="13"/>
      <c r="B35" s="14"/>
      <c r="C35" s="27"/>
      <c r="D35" s="27"/>
      <c r="E35" s="27"/>
      <c r="F35" s="27"/>
      <c r="G35" s="27"/>
      <c r="H35" s="27"/>
      <c r="I35" s="27"/>
    </row>
    <row r="36" spans="1:9" s="26" customFormat="1" ht="21.7" customHeight="1" x14ac:dyDescent="0.55000000000000004">
      <c r="A36" s="13"/>
      <c r="B36" s="14"/>
      <c r="C36" s="27"/>
      <c r="D36" s="27"/>
      <c r="E36" s="27"/>
      <c r="F36" s="27"/>
      <c r="G36" s="27"/>
      <c r="H36" s="27"/>
      <c r="I36" s="27"/>
    </row>
    <row r="37" spans="1:9" s="26" customFormat="1" ht="21.7" customHeight="1" x14ac:dyDescent="0.55000000000000004">
      <c r="A37" s="13"/>
      <c r="B37" s="14"/>
      <c r="C37" s="27"/>
      <c r="D37" s="27"/>
      <c r="E37" s="27"/>
      <c r="F37" s="27"/>
      <c r="G37" s="27"/>
      <c r="H37" s="27"/>
      <c r="I37" s="27"/>
    </row>
    <row r="38" spans="1:9" s="26" customFormat="1" ht="21.7" customHeight="1" x14ac:dyDescent="0.55000000000000004">
      <c r="A38" s="13"/>
      <c r="B38" s="14"/>
      <c r="C38" s="27"/>
      <c r="D38" s="27"/>
      <c r="E38" s="27"/>
      <c r="F38" s="27"/>
      <c r="G38" s="27"/>
      <c r="H38" s="27"/>
      <c r="I38" s="27"/>
    </row>
    <row r="39" spans="1:9" s="26" customFormat="1" ht="21.7" customHeight="1" x14ac:dyDescent="0.55000000000000004">
      <c r="A39" s="13"/>
      <c r="B39" s="14"/>
      <c r="C39" s="27"/>
      <c r="D39" s="27"/>
      <c r="E39" s="27"/>
      <c r="F39" s="27"/>
      <c r="G39" s="27"/>
      <c r="H39" s="27"/>
      <c r="I39" s="27"/>
    </row>
    <row r="40" spans="1:9" s="26" customFormat="1" ht="21.7" customHeight="1" x14ac:dyDescent="0.55000000000000004">
      <c r="A40" s="13"/>
      <c r="B40" s="27"/>
      <c r="C40" s="27"/>
      <c r="D40" s="27"/>
      <c r="E40" s="27"/>
      <c r="F40" s="27"/>
      <c r="G40" s="27"/>
      <c r="H40" s="27"/>
      <c r="I40" s="27"/>
    </row>
    <row r="41" spans="1:9" s="26" customFormat="1" ht="21.7" customHeight="1" x14ac:dyDescent="0.55000000000000004">
      <c r="A41" s="13"/>
      <c r="B41" s="27"/>
      <c r="C41" s="27"/>
      <c r="D41" s="27"/>
      <c r="E41" s="27"/>
      <c r="F41" s="27"/>
      <c r="G41" s="27"/>
      <c r="H41" s="27"/>
      <c r="I41" s="27"/>
    </row>
    <row r="42" spans="1:9" s="26" customFormat="1" ht="21.7" customHeight="1" x14ac:dyDescent="0.55000000000000004">
      <c r="A42" s="13"/>
      <c r="B42" s="27"/>
      <c r="C42" s="27"/>
      <c r="D42" s="27"/>
      <c r="E42" s="27"/>
      <c r="F42" s="27"/>
      <c r="G42" s="27"/>
      <c r="H42" s="27"/>
      <c r="I42" s="27"/>
    </row>
    <row r="43" spans="1:9" s="26" customFormat="1" ht="21.7" customHeight="1" x14ac:dyDescent="0.55000000000000004">
      <c r="A43" s="28"/>
      <c r="B43" s="27"/>
      <c r="C43" s="27"/>
      <c r="D43" s="27"/>
      <c r="E43" s="27"/>
      <c r="F43" s="27"/>
      <c r="G43" s="27"/>
      <c r="H43" s="27"/>
      <c r="I43" s="27"/>
    </row>
    <row r="44" spans="1:9" s="8" customFormat="1" x14ac:dyDescent="1.05">
      <c r="A44" s="15"/>
    </row>
    <row r="45" spans="1:9" s="29" customFormat="1" ht="21.7" customHeight="1" x14ac:dyDescent="1.05">
      <c r="A45" s="17"/>
    </row>
    <row r="46" spans="1:9" s="29" customFormat="1" ht="21.7" customHeight="1" x14ac:dyDescent="1.05">
      <c r="A46" s="17"/>
    </row>
    <row r="47" spans="1:9" s="29" customFormat="1" ht="21.7" customHeight="1" x14ac:dyDescent="1.05">
      <c r="A47" s="17"/>
    </row>
    <row r="48" spans="1:9" s="29" customFormat="1" ht="21.7" customHeight="1" x14ac:dyDescent="1.05">
      <c r="A48" s="17"/>
    </row>
    <row r="49" spans="1:9" s="29" customFormat="1" ht="21.7" customHeight="1" x14ac:dyDescent="1.05">
      <c r="A49" s="17"/>
    </row>
    <row r="50" spans="1:9" s="26" customFormat="1" ht="21.7" customHeight="1" x14ac:dyDescent="0.55000000000000004">
      <c r="A50" s="13"/>
    </row>
    <row r="51" spans="1:9" x14ac:dyDescent="1.05">
      <c r="B51" s="12"/>
      <c r="C51" s="12"/>
      <c r="D51" s="12"/>
      <c r="E51" s="12"/>
      <c r="F51" s="12"/>
      <c r="G51" s="12"/>
      <c r="H51" s="12"/>
      <c r="I51" s="12"/>
    </row>
  </sheetData>
  <mergeCells count="15">
    <mergeCell ref="A28:J29"/>
    <mergeCell ref="A27:D27"/>
    <mergeCell ref="A1:C2"/>
    <mergeCell ref="A25:D25"/>
    <mergeCell ref="C3:E3"/>
    <mergeCell ref="C4:E4"/>
    <mergeCell ref="C5:E5"/>
    <mergeCell ref="C6:E6"/>
    <mergeCell ref="C7:E7"/>
    <mergeCell ref="A7:B7"/>
    <mergeCell ref="A6:B6"/>
    <mergeCell ref="A3:B3"/>
    <mergeCell ref="A4:B4"/>
    <mergeCell ref="A5:B5"/>
    <mergeCell ref="A26:J26"/>
  </mergeCells>
  <pageMargins left="0.70866141732283472" right="0.70866141732283472" top="0.74803149606299213" bottom="0.74803149606299213" header="0.31496062992125984" footer="0.31496062992125984"/>
  <pageSetup paperSize="9" scale="87" fitToHeight="0" orientation="landscape" r:id="rId1"/>
  <headerFooter>
    <oddHeader>&amp;C&amp;A</oddHeader>
    <oddFooter>&amp;LPrinted &amp;D&amp;C&amp;F&amp;R&amp;P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Q35"/>
  <sheetViews>
    <sheetView showGridLines="0" zoomScale="80" zoomScaleNormal="80" zoomScaleSheetLayoutView="55" workbookViewId="0">
      <selection activeCell="D7" sqref="D7"/>
    </sheetView>
  </sheetViews>
  <sheetFormatPr defaultRowHeight="14.4" x14ac:dyDescent="0.55000000000000004"/>
  <cols>
    <col min="1" max="1" width="4" customWidth="1"/>
    <col min="2" max="2" width="9.9453125" customWidth="1"/>
    <col min="3" max="3" width="10.15625" customWidth="1"/>
    <col min="4" max="4" width="11.3125" customWidth="1"/>
    <col min="5" max="5" width="20" hidden="1" customWidth="1"/>
    <col min="6" max="6" width="24.41796875" customWidth="1"/>
    <col min="7" max="8" width="20" hidden="1" customWidth="1"/>
    <col min="9" max="11" width="10.578125" customWidth="1"/>
    <col min="12" max="12" width="17.734375" customWidth="1"/>
    <col min="13" max="13" width="17.47265625" customWidth="1"/>
    <col min="14" max="14" width="11" customWidth="1"/>
    <col min="15" max="15" width="30.89453125" customWidth="1"/>
    <col min="16" max="17" width="14.5234375" customWidth="1"/>
    <col min="18" max="19" width="11.41796875" customWidth="1"/>
    <col min="20" max="20" width="24.3125" hidden="1" customWidth="1"/>
    <col min="21" max="21" width="12" customWidth="1"/>
    <col min="22" max="24" width="10.578125" customWidth="1"/>
    <col min="25" max="25" width="12" customWidth="1"/>
    <col min="26" max="26" width="51.1015625" customWidth="1"/>
    <col min="27" max="27" width="51.62890625" customWidth="1"/>
    <col min="28" max="28" width="11.62890625" customWidth="1"/>
    <col min="29" max="29" width="14.7890625" customWidth="1"/>
    <col min="30" max="32" width="11" customWidth="1"/>
    <col min="33" max="33" width="14.15625" bestFit="1" customWidth="1"/>
    <col min="34" max="34" width="18.15625" customWidth="1"/>
    <col min="35" max="35" width="15.41796875" style="48" customWidth="1"/>
    <col min="36" max="36" width="23.5234375" customWidth="1"/>
    <col min="37" max="37" width="15.20703125" customWidth="1"/>
    <col min="38" max="39" width="11" customWidth="1"/>
    <col min="40" max="40" width="10.26171875" customWidth="1"/>
    <col min="41" max="41" width="15.26171875" bestFit="1" customWidth="1"/>
    <col min="42" max="42" width="21.62890625" customWidth="1"/>
    <col min="43" max="43" width="35.7890625" customWidth="1"/>
  </cols>
  <sheetData>
    <row r="1" spans="1:35" ht="30.6" x14ac:dyDescent="1.1000000000000001">
      <c r="A1" s="90" t="s">
        <v>636</v>
      </c>
      <c r="B1" s="10"/>
      <c r="C1" s="90"/>
      <c r="D1" s="10"/>
      <c r="E1" s="33"/>
      <c r="F1" s="33"/>
      <c r="G1" s="33"/>
      <c r="H1" s="33"/>
      <c r="I1" s="114"/>
      <c r="K1" s="36"/>
      <c r="L1" s="33" t="s">
        <v>285</v>
      </c>
      <c r="M1" s="33"/>
      <c r="N1" s="33"/>
      <c r="O1" s="33"/>
      <c r="P1" s="10"/>
      <c r="R1" s="33"/>
      <c r="S1" s="33"/>
      <c r="T1" s="33"/>
      <c r="U1" s="33"/>
      <c r="Y1" s="33"/>
      <c r="Z1" s="33"/>
      <c r="AI1"/>
    </row>
    <row r="2" spans="1:35" ht="23.1" customHeight="1" x14ac:dyDescent="0.55000000000000004">
      <c r="A2" s="346" t="s">
        <v>601</v>
      </c>
      <c r="B2" s="347"/>
      <c r="C2" s="347"/>
      <c r="D2" s="348"/>
      <c r="E2" s="349" t="s">
        <v>627</v>
      </c>
      <c r="F2" s="350"/>
      <c r="G2" s="350"/>
      <c r="H2" s="351"/>
      <c r="I2" s="345" t="s">
        <v>603</v>
      </c>
      <c r="J2" s="345"/>
      <c r="K2" s="345"/>
      <c r="L2" s="345" t="s">
        <v>602</v>
      </c>
      <c r="M2" s="345"/>
      <c r="N2" s="345"/>
      <c r="O2" s="346" t="s">
        <v>612</v>
      </c>
      <c r="P2" s="347"/>
      <c r="Q2" s="347"/>
      <c r="R2" s="347"/>
      <c r="S2" s="347"/>
      <c r="T2" s="347"/>
      <c r="U2" s="348"/>
      <c r="V2" s="345" t="s">
        <v>604</v>
      </c>
      <c r="W2" s="345"/>
      <c r="X2" s="345"/>
      <c r="Y2" s="34"/>
      <c r="Z2" s="33"/>
      <c r="AI2"/>
    </row>
    <row r="3" spans="1:35" s="49" customFormat="1" ht="66.900000000000006" customHeight="1" thickBot="1" x14ac:dyDescent="0.6">
      <c r="A3" s="310" t="s">
        <v>606</v>
      </c>
      <c r="B3" s="310" t="s">
        <v>1</v>
      </c>
      <c r="C3" s="310" t="s">
        <v>607</v>
      </c>
      <c r="D3" s="310" t="s">
        <v>608</v>
      </c>
      <c r="E3" s="310" t="s">
        <v>46</v>
      </c>
      <c r="F3" s="310" t="s">
        <v>29</v>
      </c>
      <c r="G3" s="310" t="s">
        <v>609</v>
      </c>
      <c r="H3" s="310" t="s">
        <v>617</v>
      </c>
      <c r="I3" s="311" t="s">
        <v>30</v>
      </c>
      <c r="J3" s="311" t="s">
        <v>274</v>
      </c>
      <c r="K3" s="311" t="s">
        <v>625</v>
      </c>
      <c r="L3" s="310" t="s">
        <v>277</v>
      </c>
      <c r="M3" s="310" t="s">
        <v>656</v>
      </c>
      <c r="N3" s="310" t="s">
        <v>615</v>
      </c>
      <c r="O3" s="310" t="s">
        <v>610</v>
      </c>
      <c r="P3" s="310" t="s">
        <v>596</v>
      </c>
      <c r="Q3" s="310" t="s">
        <v>605</v>
      </c>
      <c r="R3" s="310" t="s">
        <v>613</v>
      </c>
      <c r="S3" s="310" t="s">
        <v>278</v>
      </c>
      <c r="T3" s="310" t="s">
        <v>600</v>
      </c>
      <c r="U3" s="310" t="s">
        <v>638</v>
      </c>
      <c r="V3" s="311" t="s">
        <v>275</v>
      </c>
      <c r="W3" s="311" t="s">
        <v>276</v>
      </c>
      <c r="X3" s="311" t="s">
        <v>626</v>
      </c>
      <c r="Y3" s="312" t="s">
        <v>597</v>
      </c>
      <c r="Z3" s="313" t="s">
        <v>14</v>
      </c>
    </row>
    <row r="4" spans="1:35" ht="52.5" x14ac:dyDescent="0.55000000000000004">
      <c r="A4" s="309" t="s">
        <v>618</v>
      </c>
      <c r="B4" s="309" t="s">
        <v>635</v>
      </c>
      <c r="C4" s="309" t="s">
        <v>273</v>
      </c>
      <c r="D4" s="309" t="s">
        <v>269</v>
      </c>
      <c r="E4" s="309" t="s">
        <v>622</v>
      </c>
      <c r="F4" s="309" t="s">
        <v>623</v>
      </c>
      <c r="G4" s="309" t="s">
        <v>279</v>
      </c>
      <c r="H4" s="309" t="s">
        <v>621</v>
      </c>
      <c r="I4" s="309" t="s">
        <v>620</v>
      </c>
      <c r="J4" s="309" t="s">
        <v>619</v>
      </c>
      <c r="K4" s="309" t="s">
        <v>632</v>
      </c>
      <c r="L4" s="309" t="s">
        <v>633</v>
      </c>
      <c r="M4" s="309" t="s">
        <v>634</v>
      </c>
      <c r="N4" s="309" t="s">
        <v>624</v>
      </c>
      <c r="O4" s="309" t="s">
        <v>616</v>
      </c>
      <c r="P4" s="309" t="s">
        <v>655</v>
      </c>
      <c r="Q4" s="309" t="s">
        <v>637</v>
      </c>
      <c r="R4" s="309" t="s">
        <v>611</v>
      </c>
      <c r="S4" s="309" t="s">
        <v>614</v>
      </c>
      <c r="T4" s="309" t="s">
        <v>286</v>
      </c>
      <c r="U4" s="309" t="s">
        <v>628</v>
      </c>
      <c r="V4" s="309" t="s">
        <v>629</v>
      </c>
      <c r="W4" s="309" t="s">
        <v>630</v>
      </c>
      <c r="X4" s="309" t="s">
        <v>631</v>
      </c>
      <c r="Y4" s="309" t="s">
        <v>60</v>
      </c>
      <c r="Z4" s="309" t="s">
        <v>47</v>
      </c>
      <c r="AI4"/>
    </row>
    <row r="5" spans="1:35" s="118" customFormat="1" ht="64.8" customHeight="1" x14ac:dyDescent="0.55000000000000004">
      <c r="A5" s="117" t="s">
        <v>63</v>
      </c>
      <c r="B5" s="323"/>
      <c r="C5" s="318"/>
      <c r="D5" s="318"/>
      <c r="E5" s="318"/>
      <c r="F5" s="318"/>
      <c r="G5" s="318"/>
      <c r="H5" s="318"/>
      <c r="I5" s="319"/>
      <c r="J5" s="319"/>
      <c r="K5" s="320" t="str">
        <f>IFERROR(INDEX(Metadata!$C$13:$H$18,MATCH(Risks[[#This Row],[Likelihood]],Metadata!$C$13:$C$18,0),MATCH(Risks[[#This Row],[Consequence ]],Metadata!$C$13:$H$13,0)),"")</f>
        <v/>
      </c>
      <c r="L5" s="321" t="str">
        <f>IFERROR(VLOOKUP(Risks[[#This Row],[Risk Rating]],Metadata!$A$22:$C$25,2,FALSE),"")</f>
        <v/>
      </c>
      <c r="M5" s="321" t="str">
        <f>IFERROR(VLOOKUP(Risks[[#This Row],[Risk Rating]],Metadata!$A$22:$C$25,3,FALSE),"")</f>
        <v/>
      </c>
      <c r="N5" s="322" t="str">
        <f>IF(Risks[[#This Row],[Risk Rating]]="","N/A",IF(OR(Risks[[#This Row],[Risk Rating]]="Medium",Risks[[#This Row],[Risk Rating]]="Extreme",Risks[[#This Row],[Risk Rating]]="High"),"YES","NO"))</f>
        <v>N/A</v>
      </c>
      <c r="O5" s="318"/>
      <c r="P5" s="318"/>
      <c r="Q5" s="318"/>
      <c r="R5" s="323"/>
      <c r="S5" s="323"/>
      <c r="T5" s="318"/>
      <c r="U5" s="324"/>
      <c r="V5" s="319"/>
      <c r="W5" s="319"/>
      <c r="X5" s="320" t="str">
        <f>IFERROR(INDEX(Metadata!$C$13:$H$18,MATCH(Risks[[#This Row],[Residual Likelihood]],Metadata!$C$13:$C$18,0),MATCH(Risks[[#This Row],[Residual Consequence]],Metadata!$C$13:$H$13,0)),"")</f>
        <v/>
      </c>
      <c r="Y5" s="325"/>
      <c r="Z5" s="325"/>
    </row>
    <row r="6" spans="1:35" s="118" customFormat="1" ht="64.8" customHeight="1" x14ac:dyDescent="0.55000000000000004">
      <c r="A6" s="117" t="s">
        <v>64</v>
      </c>
      <c r="B6" s="415"/>
      <c r="C6" s="326"/>
      <c r="D6" s="326"/>
      <c r="E6" s="326"/>
      <c r="F6" s="326"/>
      <c r="G6" s="326"/>
      <c r="H6" s="326"/>
      <c r="I6" s="327"/>
      <c r="J6" s="327"/>
      <c r="K6" s="328" t="str">
        <f>IFERROR(INDEX(Metadata!$C$13:$H$18,MATCH(Risks[[#This Row],[Likelihood]],Metadata!$C$13:$C$18,0),MATCH(Risks[[#This Row],[Consequence ]],Metadata!$C$13:$H$13,0)),"")</f>
        <v/>
      </c>
      <c r="L6" s="329" t="str">
        <f>IFERROR(VLOOKUP(Risks[[#This Row],[Risk Rating]],Metadata!$A$22:$C$25,2,FALSE),"")</f>
        <v/>
      </c>
      <c r="M6" s="329" t="str">
        <f>IFERROR(VLOOKUP(Risks[[#This Row],[Risk Rating]],Metadata!$A$22:$C$25,3,FALSE),"")</f>
        <v/>
      </c>
      <c r="N6" s="330" t="str">
        <f>IF(Risks[[#This Row],[Risk Rating]]="","N/A",IF(OR(Risks[[#This Row],[Risk Rating]]="Medium",Risks[[#This Row],[Risk Rating]]="Extreme",Risks[[#This Row],[Risk Rating]]="High"),"YES","NO"))</f>
        <v>N/A</v>
      </c>
      <c r="O6" s="318"/>
      <c r="P6" s="326"/>
      <c r="Q6" s="318"/>
      <c r="R6" s="323"/>
      <c r="S6" s="323"/>
      <c r="T6" s="318"/>
      <c r="U6" s="324"/>
      <c r="V6" s="327"/>
      <c r="W6" s="327"/>
      <c r="X6" s="328" t="str">
        <f>IFERROR(INDEX(Metadata!$C$13:$H$18,MATCH(Risks[[#This Row],[Residual Likelihood]],Metadata!$C$13:$C$18,0),MATCH(Risks[[#This Row],[Residual Consequence]],Metadata!$C$13:$H$13,0)),"")</f>
        <v/>
      </c>
      <c r="Y6" s="331"/>
      <c r="Z6" s="331"/>
    </row>
    <row r="7" spans="1:35" s="118" customFormat="1" ht="64.8" customHeight="1" x14ac:dyDescent="0.55000000000000004">
      <c r="A7" s="117" t="s">
        <v>65</v>
      </c>
      <c r="B7" s="415"/>
      <c r="C7" s="326"/>
      <c r="D7" s="326"/>
      <c r="E7" s="326"/>
      <c r="F7" s="326"/>
      <c r="G7" s="326"/>
      <c r="H7" s="326"/>
      <c r="I7" s="327"/>
      <c r="J7" s="327"/>
      <c r="K7" s="328" t="str">
        <f>IFERROR(INDEX(Metadata!$C$13:$H$18,MATCH(Risks[[#This Row],[Likelihood]],Metadata!$C$13:$C$18,0),MATCH(Risks[[#This Row],[Consequence ]],Metadata!$C$13:$H$13,0)),"")</f>
        <v/>
      </c>
      <c r="L7" s="329" t="str">
        <f>IFERROR(VLOOKUP(Risks[[#This Row],[Risk Rating]],Metadata!$A$22:$C$25,2,FALSE),"")</f>
        <v/>
      </c>
      <c r="M7" s="329" t="str">
        <f>IFERROR(VLOOKUP(Risks[[#This Row],[Risk Rating]],Metadata!$A$22:$C$25,3,FALSE),"")</f>
        <v/>
      </c>
      <c r="N7" s="330" t="str">
        <f>IF(Risks[[#This Row],[Risk Rating]]="","N/A",IF(OR(Risks[[#This Row],[Risk Rating]]="Medium",Risks[[#This Row],[Risk Rating]]="Extreme",Risks[[#This Row],[Risk Rating]]="High"),"YES","NO"))</f>
        <v>N/A</v>
      </c>
      <c r="O7" s="318"/>
      <c r="P7" s="326"/>
      <c r="Q7" s="318"/>
      <c r="R7" s="323"/>
      <c r="S7" s="323"/>
      <c r="T7" s="318"/>
      <c r="U7" s="324"/>
      <c r="V7" s="327"/>
      <c r="W7" s="327"/>
      <c r="X7" s="328" t="str">
        <f>IFERROR(INDEX(Metadata!$C$13:$H$18,MATCH(Risks[[#This Row],[Residual Likelihood]],Metadata!$C$13:$C$18,0),MATCH(Risks[[#This Row],[Residual Consequence]],Metadata!$C$13:$H$13,0)),"")</f>
        <v/>
      </c>
      <c r="Y7" s="331"/>
      <c r="Z7" s="331"/>
    </row>
    <row r="8" spans="1:35" s="118" customFormat="1" ht="64.8" customHeight="1" x14ac:dyDescent="0.55000000000000004">
      <c r="A8" s="117" t="s">
        <v>66</v>
      </c>
      <c r="B8" s="415"/>
      <c r="C8" s="326"/>
      <c r="D8" s="326"/>
      <c r="E8" s="326"/>
      <c r="F8" s="326"/>
      <c r="G8" s="326"/>
      <c r="H8" s="326"/>
      <c r="I8" s="327"/>
      <c r="J8" s="327"/>
      <c r="K8" s="328" t="str">
        <f>IFERROR(INDEX(Metadata!$C$13:$H$18,MATCH(Risks[[#This Row],[Likelihood]],Metadata!$C$13:$C$18,0),MATCH(Risks[[#This Row],[Consequence ]],Metadata!$C$13:$H$13,0)),"")</f>
        <v/>
      </c>
      <c r="L8" s="329" t="str">
        <f>IFERROR(VLOOKUP(Risks[[#This Row],[Risk Rating]],Metadata!$A$22:$C$25,2,FALSE),"")</f>
        <v/>
      </c>
      <c r="M8" s="329" t="str">
        <f>IFERROR(VLOOKUP(Risks[[#This Row],[Risk Rating]],Metadata!$A$22:$C$25,3,FALSE),"")</f>
        <v/>
      </c>
      <c r="N8" s="330" t="str">
        <f>IF(Risks[[#This Row],[Risk Rating]]="","N/A",IF(OR(Risks[[#This Row],[Risk Rating]]="Medium",Risks[[#This Row],[Risk Rating]]="Extreme",Risks[[#This Row],[Risk Rating]]="High"),"YES","NO"))</f>
        <v>N/A</v>
      </c>
      <c r="O8" s="318"/>
      <c r="P8" s="326"/>
      <c r="Q8" s="318"/>
      <c r="R8" s="323"/>
      <c r="S8" s="323"/>
      <c r="T8" s="318"/>
      <c r="U8" s="324"/>
      <c r="V8" s="327"/>
      <c r="W8" s="327"/>
      <c r="X8" s="328" t="str">
        <f>IFERROR(INDEX(Metadata!$C$13:$H$18,MATCH(Risks[[#This Row],[Residual Likelihood]],Metadata!$C$13:$C$18,0),MATCH(Risks[[#This Row],[Residual Consequence]],Metadata!$C$13:$H$13,0)),"")</f>
        <v/>
      </c>
      <c r="Y8" s="331"/>
      <c r="Z8" s="331"/>
    </row>
    <row r="9" spans="1:35" s="118" customFormat="1" ht="64.8" customHeight="1" x14ac:dyDescent="0.55000000000000004">
      <c r="A9" s="117" t="s">
        <v>67</v>
      </c>
      <c r="B9" s="415"/>
      <c r="C9" s="326"/>
      <c r="D9" s="326"/>
      <c r="E9" s="326"/>
      <c r="F9" s="326"/>
      <c r="G9" s="326"/>
      <c r="H9" s="326"/>
      <c r="I9" s="327"/>
      <c r="J9" s="327"/>
      <c r="K9" s="328" t="str">
        <f>IFERROR(INDEX(Metadata!$C$13:$H$18,MATCH(Risks[[#This Row],[Likelihood]],Metadata!$C$13:$C$18,0),MATCH(Risks[[#This Row],[Consequence ]],Metadata!$C$13:$H$13,0)),"")</f>
        <v/>
      </c>
      <c r="L9" s="329" t="str">
        <f>IFERROR(VLOOKUP(Risks[[#This Row],[Risk Rating]],Metadata!$A$22:$C$25,2,FALSE),"")</f>
        <v/>
      </c>
      <c r="M9" s="329" t="str">
        <f>IFERROR(VLOOKUP(Risks[[#This Row],[Risk Rating]],Metadata!$A$22:$C$25,3,FALSE),"")</f>
        <v/>
      </c>
      <c r="N9" s="330" t="str">
        <f>IF(Risks[[#This Row],[Risk Rating]]="","N/A",IF(OR(Risks[[#This Row],[Risk Rating]]="Medium",Risks[[#This Row],[Risk Rating]]="Extreme",Risks[[#This Row],[Risk Rating]]="High"),"YES","NO"))</f>
        <v>N/A</v>
      </c>
      <c r="O9" s="318"/>
      <c r="P9" s="326"/>
      <c r="Q9" s="318"/>
      <c r="R9" s="323"/>
      <c r="S9" s="323"/>
      <c r="T9" s="318"/>
      <c r="U9" s="324"/>
      <c r="V9" s="327"/>
      <c r="W9" s="327"/>
      <c r="X9" s="328" t="str">
        <f>IFERROR(INDEX(Metadata!$C$13:$H$18,MATCH(Risks[[#This Row],[Residual Likelihood]],Metadata!$C$13:$C$18,0),MATCH(Risks[[#This Row],[Residual Consequence]],Metadata!$C$13:$H$13,0)),"")</f>
        <v/>
      </c>
      <c r="Y9" s="331"/>
      <c r="Z9" s="331"/>
    </row>
    <row r="10" spans="1:35" s="118" customFormat="1" ht="64.8" customHeight="1" x14ac:dyDescent="0.55000000000000004">
      <c r="A10" s="117" t="s">
        <v>68</v>
      </c>
      <c r="B10" s="415"/>
      <c r="C10" s="326"/>
      <c r="D10" s="326"/>
      <c r="E10" s="326"/>
      <c r="F10" s="326"/>
      <c r="G10" s="326"/>
      <c r="H10" s="326"/>
      <c r="I10" s="327"/>
      <c r="J10" s="327"/>
      <c r="K10" s="328" t="str">
        <f>IFERROR(INDEX(Metadata!$C$13:$H$18,MATCH(Risks[[#This Row],[Likelihood]],Metadata!$C$13:$C$18,0),MATCH(Risks[[#This Row],[Consequence ]],Metadata!$C$13:$H$13,0)),"")</f>
        <v/>
      </c>
      <c r="L10" s="329" t="str">
        <f>IFERROR(VLOOKUP(Risks[[#This Row],[Risk Rating]],Metadata!$A$22:$C$25,2,FALSE),"")</f>
        <v/>
      </c>
      <c r="M10" s="329" t="str">
        <f>IFERROR(VLOOKUP(Risks[[#This Row],[Risk Rating]],Metadata!$A$22:$C$25,3,FALSE),"")</f>
        <v/>
      </c>
      <c r="N10" s="330" t="str">
        <f>IF(Risks[[#This Row],[Risk Rating]]="","N/A",IF(OR(Risks[[#This Row],[Risk Rating]]="Medium",Risks[[#This Row],[Risk Rating]]="Extreme",Risks[[#This Row],[Risk Rating]]="High"),"YES","NO"))</f>
        <v>N/A</v>
      </c>
      <c r="O10" s="318"/>
      <c r="P10" s="326"/>
      <c r="Q10" s="318"/>
      <c r="R10" s="323"/>
      <c r="S10" s="323"/>
      <c r="T10" s="318"/>
      <c r="U10" s="324"/>
      <c r="V10" s="327"/>
      <c r="W10" s="327"/>
      <c r="X10" s="328" t="str">
        <f>IFERROR(INDEX(Metadata!$C$13:$H$18,MATCH(Risks[[#This Row],[Residual Likelihood]],Metadata!$C$13:$C$18,0),MATCH(Risks[[#This Row],[Residual Consequence]],Metadata!$C$13:$H$13,0)),"")</f>
        <v/>
      </c>
      <c r="Y10" s="331"/>
      <c r="Z10" s="331"/>
    </row>
    <row r="11" spans="1:35" s="118" customFormat="1" ht="64.8" customHeight="1" x14ac:dyDescent="0.55000000000000004">
      <c r="A11" s="117" t="s">
        <v>69</v>
      </c>
      <c r="B11" s="415"/>
      <c r="C11" s="326"/>
      <c r="D11" s="326"/>
      <c r="E11" s="326"/>
      <c r="F11" s="326"/>
      <c r="G11" s="326"/>
      <c r="H11" s="326"/>
      <c r="I11" s="327"/>
      <c r="J11" s="327"/>
      <c r="K11" s="328" t="str">
        <f>IFERROR(INDEX(Metadata!$C$13:$H$18,MATCH(Risks[[#This Row],[Likelihood]],Metadata!$C$13:$C$18,0),MATCH(Risks[[#This Row],[Consequence ]],Metadata!$C$13:$H$13,0)),"")</f>
        <v/>
      </c>
      <c r="L11" s="329" t="str">
        <f>IFERROR(VLOOKUP(Risks[[#This Row],[Risk Rating]],Metadata!$A$22:$C$25,2,FALSE),"")</f>
        <v/>
      </c>
      <c r="M11" s="329" t="str">
        <f>IFERROR(VLOOKUP(Risks[[#This Row],[Risk Rating]],Metadata!$A$22:$C$25,3,FALSE),"")</f>
        <v/>
      </c>
      <c r="N11" s="330" t="str">
        <f>IF(Risks[[#This Row],[Risk Rating]]="","N/A",IF(OR(Risks[[#This Row],[Risk Rating]]="Medium",Risks[[#This Row],[Risk Rating]]="Extreme",Risks[[#This Row],[Risk Rating]]="High"),"YES","NO"))</f>
        <v>N/A</v>
      </c>
      <c r="O11" s="318"/>
      <c r="P11" s="326"/>
      <c r="Q11" s="318"/>
      <c r="R11" s="323"/>
      <c r="S11" s="323"/>
      <c r="T11" s="318"/>
      <c r="U11" s="324"/>
      <c r="V11" s="327"/>
      <c r="W11" s="327"/>
      <c r="X11" s="328" t="str">
        <f>IFERROR(INDEX(Metadata!$C$13:$H$18,MATCH(Risks[[#This Row],[Residual Likelihood]],Metadata!$C$13:$C$18,0),MATCH(Risks[[#This Row],[Residual Consequence]],Metadata!$C$13:$H$13,0)),"")</f>
        <v/>
      </c>
      <c r="Y11" s="331"/>
      <c r="Z11" s="331"/>
    </row>
    <row r="12" spans="1:35" s="118" customFormat="1" ht="64.8" customHeight="1" x14ac:dyDescent="0.55000000000000004">
      <c r="A12" s="117" t="s">
        <v>70</v>
      </c>
      <c r="B12" s="415"/>
      <c r="C12" s="326"/>
      <c r="D12" s="326"/>
      <c r="E12" s="326"/>
      <c r="F12" s="326"/>
      <c r="G12" s="326"/>
      <c r="H12" s="326"/>
      <c r="I12" s="327"/>
      <c r="J12" s="327"/>
      <c r="K12" s="328" t="str">
        <f>IFERROR(INDEX(Metadata!$C$13:$H$18,MATCH(Risks[[#This Row],[Likelihood]],Metadata!$C$13:$C$18,0),MATCH(Risks[[#This Row],[Consequence ]],Metadata!$C$13:$H$13,0)),"")</f>
        <v/>
      </c>
      <c r="L12" s="329" t="str">
        <f>IFERROR(VLOOKUP(Risks[[#This Row],[Risk Rating]],Metadata!$A$22:$C$25,2,FALSE),"")</f>
        <v/>
      </c>
      <c r="M12" s="329" t="str">
        <f>IFERROR(VLOOKUP(Risks[[#This Row],[Risk Rating]],Metadata!$A$22:$C$25,3,FALSE),"")</f>
        <v/>
      </c>
      <c r="N12" s="330" t="str">
        <f>IF(Risks[[#This Row],[Risk Rating]]="","N/A",IF(OR(Risks[[#This Row],[Risk Rating]]="Medium",Risks[[#This Row],[Risk Rating]]="Extreme",Risks[[#This Row],[Risk Rating]]="High"),"YES","NO"))</f>
        <v>N/A</v>
      </c>
      <c r="O12" s="318"/>
      <c r="P12" s="326"/>
      <c r="Q12" s="318"/>
      <c r="R12" s="323"/>
      <c r="S12" s="323"/>
      <c r="T12" s="318"/>
      <c r="U12" s="324"/>
      <c r="V12" s="327"/>
      <c r="W12" s="327"/>
      <c r="X12" s="328" t="str">
        <f>IFERROR(INDEX(Metadata!$C$13:$H$18,MATCH(Risks[[#This Row],[Residual Likelihood]],Metadata!$C$13:$C$18,0),MATCH(Risks[[#This Row],[Residual Consequence]],Metadata!$C$13:$H$13,0)),"")</f>
        <v/>
      </c>
      <c r="Y12" s="331"/>
      <c r="Z12" s="331"/>
    </row>
    <row r="13" spans="1:35" s="118" customFormat="1" ht="64.8" customHeight="1" x14ac:dyDescent="0.55000000000000004">
      <c r="A13" s="117" t="s">
        <v>71</v>
      </c>
      <c r="B13" s="415"/>
      <c r="C13" s="326"/>
      <c r="D13" s="326"/>
      <c r="E13" s="326"/>
      <c r="F13" s="326"/>
      <c r="G13" s="326"/>
      <c r="H13" s="326"/>
      <c r="I13" s="327"/>
      <c r="J13" s="327"/>
      <c r="K13" s="328" t="str">
        <f>IFERROR(INDEX(Metadata!$C$13:$H$18,MATCH(Risks[[#This Row],[Likelihood]],Metadata!$C$13:$C$18,0),MATCH(Risks[[#This Row],[Consequence ]],Metadata!$C$13:$H$13,0)),"")</f>
        <v/>
      </c>
      <c r="L13" s="329" t="str">
        <f>IFERROR(VLOOKUP(Risks[[#This Row],[Risk Rating]],Metadata!$A$22:$C$25,2,FALSE),"")</f>
        <v/>
      </c>
      <c r="M13" s="329" t="str">
        <f>IFERROR(VLOOKUP(Risks[[#This Row],[Risk Rating]],Metadata!$A$22:$C$25,3,FALSE),"")</f>
        <v/>
      </c>
      <c r="N13" s="330" t="str">
        <f>IF(Risks[[#This Row],[Risk Rating]]="","N/A",IF(OR(Risks[[#This Row],[Risk Rating]]="Medium",Risks[[#This Row],[Risk Rating]]="Extreme",Risks[[#This Row],[Risk Rating]]="High"),"YES","NO"))</f>
        <v>N/A</v>
      </c>
      <c r="O13" s="318"/>
      <c r="P13" s="326"/>
      <c r="Q13" s="318"/>
      <c r="R13" s="323"/>
      <c r="S13" s="323"/>
      <c r="T13" s="318"/>
      <c r="U13" s="324"/>
      <c r="V13" s="327"/>
      <c r="W13" s="327"/>
      <c r="X13" s="328" t="str">
        <f>IFERROR(INDEX(Metadata!$C$13:$H$18,MATCH(Risks[[#This Row],[Residual Likelihood]],Metadata!$C$13:$C$18,0),MATCH(Risks[[#This Row],[Residual Consequence]],Metadata!$C$13:$H$13,0)),"")</f>
        <v/>
      </c>
      <c r="Y13" s="331"/>
      <c r="Z13" s="331"/>
    </row>
    <row r="14" spans="1:35" s="118" customFormat="1" ht="64.8" customHeight="1" x14ac:dyDescent="0.55000000000000004">
      <c r="A14" s="117" t="s">
        <v>72</v>
      </c>
      <c r="B14" s="415"/>
      <c r="C14" s="326"/>
      <c r="D14" s="326"/>
      <c r="E14" s="326"/>
      <c r="F14" s="326"/>
      <c r="G14" s="326"/>
      <c r="H14" s="326"/>
      <c r="I14" s="327"/>
      <c r="J14" s="327"/>
      <c r="K14" s="328" t="str">
        <f>IFERROR(INDEX(Metadata!$C$13:$H$18,MATCH(Risks[[#This Row],[Likelihood]],Metadata!$C$13:$C$18,0),MATCH(Risks[[#This Row],[Consequence ]],Metadata!$C$13:$H$13,0)),"")</f>
        <v/>
      </c>
      <c r="L14" s="329" t="str">
        <f>IFERROR(VLOOKUP(Risks[[#This Row],[Risk Rating]],Metadata!$A$22:$C$25,2,FALSE),"")</f>
        <v/>
      </c>
      <c r="M14" s="329" t="str">
        <f>IFERROR(VLOOKUP(Risks[[#This Row],[Risk Rating]],Metadata!$A$22:$C$25,3,FALSE),"")</f>
        <v/>
      </c>
      <c r="N14" s="330" t="str">
        <f>IF(Risks[[#This Row],[Risk Rating]]="","N/A",IF(OR(Risks[[#This Row],[Risk Rating]]="Medium",Risks[[#This Row],[Risk Rating]]="Extreme",Risks[[#This Row],[Risk Rating]]="High"),"YES","NO"))</f>
        <v>N/A</v>
      </c>
      <c r="O14" s="318"/>
      <c r="P14" s="326"/>
      <c r="Q14" s="318"/>
      <c r="R14" s="323"/>
      <c r="S14" s="323"/>
      <c r="T14" s="318"/>
      <c r="U14" s="324"/>
      <c r="V14" s="327"/>
      <c r="W14" s="327"/>
      <c r="X14" s="328" t="str">
        <f>IFERROR(INDEX(Metadata!$C$13:$H$18,MATCH(Risks[[#This Row],[Residual Likelihood]],Metadata!$C$13:$C$18,0),MATCH(Risks[[#This Row],[Residual Consequence]],Metadata!$C$13:$H$13,0)),"")</f>
        <v/>
      </c>
      <c r="Y14" s="331"/>
      <c r="Z14" s="331"/>
    </row>
    <row r="15" spans="1:35" s="118" customFormat="1" ht="64.8" customHeight="1" x14ac:dyDescent="0.55000000000000004">
      <c r="A15" s="117" t="s">
        <v>73</v>
      </c>
      <c r="B15" s="415"/>
      <c r="C15" s="326"/>
      <c r="D15" s="326"/>
      <c r="E15" s="326"/>
      <c r="F15" s="326"/>
      <c r="G15" s="326"/>
      <c r="H15" s="326"/>
      <c r="I15" s="327"/>
      <c r="J15" s="327"/>
      <c r="K15" s="328" t="str">
        <f>IFERROR(INDEX(Metadata!$C$13:$H$18,MATCH(Risks[[#This Row],[Likelihood]],Metadata!$C$13:$C$18,0),MATCH(Risks[[#This Row],[Consequence ]],Metadata!$C$13:$H$13,0)),"")</f>
        <v/>
      </c>
      <c r="L15" s="329" t="str">
        <f>IFERROR(VLOOKUP(Risks[[#This Row],[Risk Rating]],Metadata!$A$22:$C$25,2,FALSE),"")</f>
        <v/>
      </c>
      <c r="M15" s="329" t="str">
        <f>IFERROR(VLOOKUP(Risks[[#This Row],[Risk Rating]],Metadata!$A$22:$C$25,3,FALSE),"")</f>
        <v/>
      </c>
      <c r="N15" s="330" t="str">
        <f>IF(Risks[[#This Row],[Risk Rating]]="","N/A",IF(OR(Risks[[#This Row],[Risk Rating]]="Medium",Risks[[#This Row],[Risk Rating]]="Extreme",Risks[[#This Row],[Risk Rating]]="High"),"YES","NO"))</f>
        <v>N/A</v>
      </c>
      <c r="O15" s="318"/>
      <c r="P15" s="326"/>
      <c r="Q15" s="318"/>
      <c r="R15" s="323"/>
      <c r="S15" s="323"/>
      <c r="T15" s="318"/>
      <c r="U15" s="324"/>
      <c r="V15" s="327"/>
      <c r="W15" s="327"/>
      <c r="X15" s="328" t="str">
        <f>IFERROR(INDEX(Metadata!$C$13:$H$18,MATCH(Risks[[#This Row],[Residual Likelihood]],Metadata!$C$13:$C$18,0),MATCH(Risks[[#This Row],[Residual Consequence]],Metadata!$C$13:$H$13,0)),"")</f>
        <v/>
      </c>
      <c r="Y15" s="331"/>
      <c r="Z15" s="331"/>
    </row>
    <row r="16" spans="1:35" s="118" customFormat="1" ht="64.8" customHeight="1" x14ac:dyDescent="0.55000000000000004">
      <c r="A16" s="117" t="s">
        <v>74</v>
      </c>
      <c r="B16" s="415"/>
      <c r="C16" s="326"/>
      <c r="D16" s="326"/>
      <c r="E16" s="326"/>
      <c r="F16" s="326"/>
      <c r="G16" s="326"/>
      <c r="H16" s="326"/>
      <c r="I16" s="327"/>
      <c r="J16" s="327"/>
      <c r="K16" s="328" t="str">
        <f>IFERROR(INDEX(Metadata!$C$13:$H$18,MATCH(Risks[[#This Row],[Likelihood]],Metadata!$C$13:$C$18,0),MATCH(Risks[[#This Row],[Consequence ]],Metadata!$C$13:$H$13,0)),"")</f>
        <v/>
      </c>
      <c r="L16" s="329" t="str">
        <f>IFERROR(VLOOKUP(Risks[[#This Row],[Risk Rating]],Metadata!$A$22:$C$25,2,FALSE),"")</f>
        <v/>
      </c>
      <c r="M16" s="329" t="str">
        <f>IFERROR(VLOOKUP(Risks[[#This Row],[Risk Rating]],Metadata!$A$22:$C$25,3,FALSE),"")</f>
        <v/>
      </c>
      <c r="N16" s="330" t="str">
        <f>IF(Risks[[#This Row],[Risk Rating]]="","N/A",IF(OR(Risks[[#This Row],[Risk Rating]]="Medium",Risks[[#This Row],[Risk Rating]]="Extreme",Risks[[#This Row],[Risk Rating]]="High"),"YES","NO"))</f>
        <v>N/A</v>
      </c>
      <c r="O16" s="318"/>
      <c r="P16" s="326"/>
      <c r="Q16" s="318"/>
      <c r="R16" s="323"/>
      <c r="S16" s="323"/>
      <c r="T16" s="318"/>
      <c r="U16" s="324"/>
      <c r="V16" s="327"/>
      <c r="W16" s="327"/>
      <c r="X16" s="328" t="str">
        <f>IFERROR(INDEX(Metadata!$C$13:$H$18,MATCH(Risks[[#This Row],[Residual Likelihood]],Metadata!$C$13:$C$18,0),MATCH(Risks[[#This Row],[Residual Consequence]],Metadata!$C$13:$H$13,0)),"")</f>
        <v/>
      </c>
      <c r="Y16" s="331"/>
      <c r="Z16" s="331"/>
    </row>
    <row r="17" spans="1:26" s="118" customFormat="1" ht="64.8" customHeight="1" x14ac:dyDescent="0.55000000000000004">
      <c r="A17" s="117" t="s">
        <v>75</v>
      </c>
      <c r="B17" s="415"/>
      <c r="C17" s="326"/>
      <c r="D17" s="326"/>
      <c r="E17" s="326"/>
      <c r="F17" s="326"/>
      <c r="G17" s="326"/>
      <c r="H17" s="326"/>
      <c r="I17" s="327"/>
      <c r="J17" s="327"/>
      <c r="K17" s="328" t="str">
        <f>IFERROR(INDEX(Metadata!$C$13:$H$18,MATCH(Risks[[#This Row],[Likelihood]],Metadata!$C$13:$C$18,0),MATCH(Risks[[#This Row],[Consequence ]],Metadata!$C$13:$H$13,0)),"")</f>
        <v/>
      </c>
      <c r="L17" s="329" t="str">
        <f>IFERROR(VLOOKUP(Risks[[#This Row],[Risk Rating]],Metadata!$A$22:$C$25,2,FALSE),"")</f>
        <v/>
      </c>
      <c r="M17" s="329" t="str">
        <f>IFERROR(VLOOKUP(Risks[[#This Row],[Risk Rating]],Metadata!$A$22:$C$25,3,FALSE),"")</f>
        <v/>
      </c>
      <c r="N17" s="330" t="str">
        <f>IF(Risks[[#This Row],[Risk Rating]]="","N/A",IF(OR(Risks[[#This Row],[Risk Rating]]="Medium",Risks[[#This Row],[Risk Rating]]="Extreme",Risks[[#This Row],[Risk Rating]]="High"),"YES","NO"))</f>
        <v>N/A</v>
      </c>
      <c r="O17" s="318"/>
      <c r="P17" s="326"/>
      <c r="Q17" s="318"/>
      <c r="R17" s="323"/>
      <c r="S17" s="323"/>
      <c r="T17" s="318"/>
      <c r="U17" s="324"/>
      <c r="V17" s="327"/>
      <c r="W17" s="327"/>
      <c r="X17" s="328" t="str">
        <f>IFERROR(INDEX(Metadata!$C$13:$H$18,MATCH(Risks[[#This Row],[Residual Likelihood]],Metadata!$C$13:$C$18,0),MATCH(Risks[[#This Row],[Residual Consequence]],Metadata!$C$13:$H$13,0)),"")</f>
        <v/>
      </c>
      <c r="Y17" s="331"/>
      <c r="Z17" s="331"/>
    </row>
    <row r="18" spans="1:26" s="118" customFormat="1" ht="64.8" customHeight="1" x14ac:dyDescent="0.55000000000000004">
      <c r="A18" s="117" t="s">
        <v>76</v>
      </c>
      <c r="B18" s="415"/>
      <c r="C18" s="326"/>
      <c r="D18" s="326"/>
      <c r="E18" s="326"/>
      <c r="F18" s="326"/>
      <c r="G18" s="326"/>
      <c r="H18" s="326"/>
      <c r="I18" s="327"/>
      <c r="J18" s="327"/>
      <c r="K18" s="328" t="str">
        <f>IFERROR(INDEX(Metadata!$C$13:$H$18,MATCH(Risks[[#This Row],[Likelihood]],Metadata!$C$13:$C$18,0),MATCH(Risks[[#This Row],[Consequence ]],Metadata!$C$13:$H$13,0)),"")</f>
        <v/>
      </c>
      <c r="L18" s="329" t="str">
        <f>IFERROR(VLOOKUP(Risks[[#This Row],[Risk Rating]],Metadata!$A$22:$C$25,2,FALSE),"")</f>
        <v/>
      </c>
      <c r="M18" s="329" t="str">
        <f>IFERROR(VLOOKUP(Risks[[#This Row],[Risk Rating]],Metadata!$A$22:$C$25,3,FALSE),"")</f>
        <v/>
      </c>
      <c r="N18" s="330" t="str">
        <f>IF(Risks[[#This Row],[Risk Rating]]="","N/A",IF(OR(Risks[[#This Row],[Risk Rating]]="Medium",Risks[[#This Row],[Risk Rating]]="Extreme",Risks[[#This Row],[Risk Rating]]="High"),"YES","NO"))</f>
        <v>N/A</v>
      </c>
      <c r="O18" s="318"/>
      <c r="P18" s="326"/>
      <c r="Q18" s="318"/>
      <c r="R18" s="323"/>
      <c r="S18" s="323"/>
      <c r="T18" s="318"/>
      <c r="U18" s="324"/>
      <c r="V18" s="327"/>
      <c r="W18" s="327"/>
      <c r="X18" s="328" t="str">
        <f>IFERROR(INDEX(Metadata!$C$13:$H$18,MATCH(Risks[[#This Row],[Residual Likelihood]],Metadata!$C$13:$C$18,0),MATCH(Risks[[#This Row],[Residual Consequence]],Metadata!$C$13:$H$13,0)),"")</f>
        <v/>
      </c>
      <c r="Y18" s="331"/>
      <c r="Z18" s="331"/>
    </row>
    <row r="19" spans="1:26" s="118" customFormat="1" ht="64.8" customHeight="1" x14ac:dyDescent="0.55000000000000004">
      <c r="A19" s="117" t="s">
        <v>77</v>
      </c>
      <c r="B19" s="415"/>
      <c r="C19" s="326"/>
      <c r="D19" s="326"/>
      <c r="E19" s="326"/>
      <c r="F19" s="326"/>
      <c r="G19" s="326"/>
      <c r="H19" s="326"/>
      <c r="I19" s="327"/>
      <c r="J19" s="327"/>
      <c r="K19" s="328" t="str">
        <f>IFERROR(INDEX(Metadata!$C$13:$H$18,MATCH(Risks[[#This Row],[Likelihood]],Metadata!$C$13:$C$18,0),MATCH(Risks[[#This Row],[Consequence ]],Metadata!$C$13:$H$13,0)),"")</f>
        <v/>
      </c>
      <c r="L19" s="329" t="str">
        <f>IFERROR(VLOOKUP(Risks[[#This Row],[Risk Rating]],Metadata!$A$22:$C$25,2,FALSE),"")</f>
        <v/>
      </c>
      <c r="M19" s="329" t="str">
        <f>IFERROR(VLOOKUP(Risks[[#This Row],[Risk Rating]],Metadata!$A$22:$C$25,3,FALSE),"")</f>
        <v/>
      </c>
      <c r="N19" s="330" t="str">
        <f>IF(Risks[[#This Row],[Risk Rating]]="","N/A",IF(OR(Risks[[#This Row],[Risk Rating]]="Medium",Risks[[#This Row],[Risk Rating]]="Extreme",Risks[[#This Row],[Risk Rating]]="High"),"YES","NO"))</f>
        <v>N/A</v>
      </c>
      <c r="O19" s="318"/>
      <c r="P19" s="326"/>
      <c r="Q19" s="318"/>
      <c r="R19" s="323"/>
      <c r="S19" s="323"/>
      <c r="T19" s="318"/>
      <c r="U19" s="324"/>
      <c r="V19" s="327"/>
      <c r="W19" s="327"/>
      <c r="X19" s="328" t="str">
        <f>IFERROR(INDEX(Metadata!$C$13:$H$18,MATCH(Risks[[#This Row],[Residual Likelihood]],Metadata!$C$13:$C$18,0),MATCH(Risks[[#This Row],[Residual Consequence]],Metadata!$C$13:$H$13,0)),"")</f>
        <v/>
      </c>
      <c r="Y19" s="331"/>
      <c r="Z19" s="331"/>
    </row>
    <row r="20" spans="1:26" s="118" customFormat="1" ht="64.8" customHeight="1" x14ac:dyDescent="0.55000000000000004">
      <c r="A20" s="117" t="s">
        <v>78</v>
      </c>
      <c r="B20" s="415"/>
      <c r="C20" s="326"/>
      <c r="D20" s="326"/>
      <c r="E20" s="326"/>
      <c r="F20" s="326"/>
      <c r="G20" s="326"/>
      <c r="H20" s="326"/>
      <c r="I20" s="327"/>
      <c r="J20" s="327"/>
      <c r="K20" s="328" t="str">
        <f>IFERROR(INDEX(Metadata!$C$13:$H$18,MATCH(Risks[[#This Row],[Likelihood]],Metadata!$C$13:$C$18,0),MATCH(Risks[[#This Row],[Consequence ]],Metadata!$C$13:$H$13,0)),"")</f>
        <v/>
      </c>
      <c r="L20" s="329" t="str">
        <f>IFERROR(VLOOKUP(Risks[[#This Row],[Risk Rating]],Metadata!$A$22:$C$25,2,FALSE),"")</f>
        <v/>
      </c>
      <c r="M20" s="329" t="str">
        <f>IFERROR(VLOOKUP(Risks[[#This Row],[Risk Rating]],Metadata!$A$22:$C$25,3,FALSE),"")</f>
        <v/>
      </c>
      <c r="N20" s="330" t="str">
        <f>IF(Risks[[#This Row],[Risk Rating]]="","N/A",IF(OR(Risks[[#This Row],[Risk Rating]]="Medium",Risks[[#This Row],[Risk Rating]]="Extreme",Risks[[#This Row],[Risk Rating]]="High"),"YES","NO"))</f>
        <v>N/A</v>
      </c>
      <c r="O20" s="318"/>
      <c r="P20" s="326"/>
      <c r="Q20" s="318"/>
      <c r="R20" s="323"/>
      <c r="S20" s="323"/>
      <c r="T20" s="318"/>
      <c r="U20" s="324"/>
      <c r="V20" s="327"/>
      <c r="W20" s="327"/>
      <c r="X20" s="328" t="str">
        <f>IFERROR(INDEX(Metadata!$C$13:$H$18,MATCH(Risks[[#This Row],[Residual Likelihood]],Metadata!$C$13:$C$18,0),MATCH(Risks[[#This Row],[Residual Consequence]],Metadata!$C$13:$H$13,0)),"")</f>
        <v/>
      </c>
      <c r="Y20" s="331"/>
      <c r="Z20" s="331"/>
    </row>
    <row r="21" spans="1:26" s="118" customFormat="1" ht="64.8" customHeight="1" x14ac:dyDescent="0.55000000000000004">
      <c r="A21" s="117" t="s">
        <v>79</v>
      </c>
      <c r="B21" s="415"/>
      <c r="C21" s="326"/>
      <c r="D21" s="326"/>
      <c r="E21" s="326"/>
      <c r="F21" s="326"/>
      <c r="G21" s="326"/>
      <c r="H21" s="326"/>
      <c r="I21" s="327"/>
      <c r="J21" s="327"/>
      <c r="K21" s="328" t="str">
        <f>IFERROR(INDEX(Metadata!$C$13:$H$18,MATCH(Risks[[#This Row],[Likelihood]],Metadata!$C$13:$C$18,0),MATCH(Risks[[#This Row],[Consequence ]],Metadata!$C$13:$H$13,0)),"")</f>
        <v/>
      </c>
      <c r="L21" s="329" t="str">
        <f>IFERROR(VLOOKUP(Risks[[#This Row],[Risk Rating]],Metadata!$A$22:$C$25,2,FALSE),"")</f>
        <v/>
      </c>
      <c r="M21" s="329" t="str">
        <f>IFERROR(VLOOKUP(Risks[[#This Row],[Risk Rating]],Metadata!$A$22:$C$25,3,FALSE),"")</f>
        <v/>
      </c>
      <c r="N21" s="330" t="str">
        <f>IF(Risks[[#This Row],[Risk Rating]]="","N/A",IF(OR(Risks[[#This Row],[Risk Rating]]="Medium",Risks[[#This Row],[Risk Rating]]="Extreme",Risks[[#This Row],[Risk Rating]]="High"),"YES","NO"))</f>
        <v>N/A</v>
      </c>
      <c r="O21" s="318"/>
      <c r="P21" s="326"/>
      <c r="Q21" s="318"/>
      <c r="R21" s="323"/>
      <c r="S21" s="323"/>
      <c r="T21" s="318"/>
      <c r="U21" s="324"/>
      <c r="V21" s="327"/>
      <c r="W21" s="327"/>
      <c r="X21" s="328" t="str">
        <f>IFERROR(INDEX(Metadata!$C$13:$H$18,MATCH(Risks[[#This Row],[Residual Likelihood]],Metadata!$C$13:$C$18,0),MATCH(Risks[[#This Row],[Residual Consequence]],Metadata!$C$13:$H$13,0)),"")</f>
        <v/>
      </c>
      <c r="Y21" s="331"/>
      <c r="Z21" s="331"/>
    </row>
    <row r="22" spans="1:26" s="118" customFormat="1" ht="64.8" customHeight="1" x14ac:dyDescent="0.55000000000000004">
      <c r="A22" s="117" t="s">
        <v>80</v>
      </c>
      <c r="B22" s="415"/>
      <c r="C22" s="326"/>
      <c r="D22" s="326"/>
      <c r="E22" s="326"/>
      <c r="F22" s="326"/>
      <c r="G22" s="326"/>
      <c r="H22" s="326"/>
      <c r="I22" s="327"/>
      <c r="J22" s="327"/>
      <c r="K22" s="328" t="str">
        <f>IFERROR(INDEX(Metadata!$C$13:$H$18,MATCH(Risks[[#This Row],[Likelihood]],Metadata!$C$13:$C$18,0),MATCH(Risks[[#This Row],[Consequence ]],Metadata!$C$13:$H$13,0)),"")</f>
        <v/>
      </c>
      <c r="L22" s="329" t="str">
        <f>IFERROR(VLOOKUP(Risks[[#This Row],[Risk Rating]],Metadata!$A$22:$C$25,2,FALSE),"")</f>
        <v/>
      </c>
      <c r="M22" s="329" t="str">
        <f>IFERROR(VLOOKUP(Risks[[#This Row],[Risk Rating]],Metadata!$A$22:$C$25,3,FALSE),"")</f>
        <v/>
      </c>
      <c r="N22" s="330" t="str">
        <f>IF(Risks[[#This Row],[Risk Rating]]="","N/A",IF(OR(Risks[[#This Row],[Risk Rating]]="Medium",Risks[[#This Row],[Risk Rating]]="Extreme",Risks[[#This Row],[Risk Rating]]="High"),"YES","NO"))</f>
        <v>N/A</v>
      </c>
      <c r="O22" s="318"/>
      <c r="P22" s="326"/>
      <c r="Q22" s="318"/>
      <c r="R22" s="323"/>
      <c r="S22" s="323"/>
      <c r="T22" s="318"/>
      <c r="U22" s="324"/>
      <c r="V22" s="327"/>
      <c r="W22" s="327"/>
      <c r="X22" s="328" t="str">
        <f>IFERROR(INDEX(Metadata!$C$13:$H$18,MATCH(Risks[[#This Row],[Residual Likelihood]],Metadata!$C$13:$C$18,0),MATCH(Risks[[#This Row],[Residual Consequence]],Metadata!$C$13:$H$13,0)),"")</f>
        <v/>
      </c>
      <c r="Y22" s="331"/>
      <c r="Z22" s="331"/>
    </row>
    <row r="23" spans="1:26" s="118" customFormat="1" ht="64.8" customHeight="1" x14ac:dyDescent="0.55000000000000004">
      <c r="A23" s="117" t="s">
        <v>81</v>
      </c>
      <c r="B23" s="415"/>
      <c r="C23" s="326"/>
      <c r="D23" s="326"/>
      <c r="E23" s="326"/>
      <c r="F23" s="326"/>
      <c r="G23" s="326"/>
      <c r="H23" s="326"/>
      <c r="I23" s="327"/>
      <c r="J23" s="327"/>
      <c r="K23" s="328" t="str">
        <f>IFERROR(INDEX(Metadata!$C$13:$H$18,MATCH(Risks[[#This Row],[Likelihood]],Metadata!$C$13:$C$18,0),MATCH(Risks[[#This Row],[Consequence ]],Metadata!$C$13:$H$13,0)),"")</f>
        <v/>
      </c>
      <c r="L23" s="329" t="str">
        <f>IFERROR(VLOOKUP(Risks[[#This Row],[Risk Rating]],Metadata!$A$22:$C$25,2,FALSE),"")</f>
        <v/>
      </c>
      <c r="M23" s="329" t="str">
        <f>IFERROR(VLOOKUP(Risks[[#This Row],[Risk Rating]],Metadata!$A$22:$C$25,3,FALSE),"")</f>
        <v/>
      </c>
      <c r="N23" s="330" t="str">
        <f>IF(Risks[[#This Row],[Risk Rating]]="","N/A",IF(OR(Risks[[#This Row],[Risk Rating]]="Medium",Risks[[#This Row],[Risk Rating]]="Extreme",Risks[[#This Row],[Risk Rating]]="High"),"YES","NO"))</f>
        <v>N/A</v>
      </c>
      <c r="O23" s="318"/>
      <c r="P23" s="326"/>
      <c r="Q23" s="318"/>
      <c r="R23" s="323"/>
      <c r="S23" s="323"/>
      <c r="T23" s="318"/>
      <c r="U23" s="324"/>
      <c r="V23" s="327"/>
      <c r="W23" s="327"/>
      <c r="X23" s="328" t="str">
        <f>IFERROR(INDEX(Metadata!$C$13:$H$18,MATCH(Risks[[#This Row],[Residual Likelihood]],Metadata!$C$13:$C$18,0),MATCH(Risks[[#This Row],[Residual Consequence]],Metadata!$C$13:$H$13,0)),"")</f>
        <v/>
      </c>
      <c r="Y23" s="331"/>
      <c r="Z23" s="331"/>
    </row>
    <row r="24" spans="1:26" s="118" customFormat="1" ht="64.8" customHeight="1" x14ac:dyDescent="0.55000000000000004">
      <c r="A24" s="117" t="s">
        <v>82</v>
      </c>
      <c r="B24" s="415"/>
      <c r="C24" s="326"/>
      <c r="D24" s="326"/>
      <c r="E24" s="326"/>
      <c r="F24" s="326"/>
      <c r="G24" s="326"/>
      <c r="H24" s="326"/>
      <c r="I24" s="327"/>
      <c r="J24" s="327"/>
      <c r="K24" s="328" t="str">
        <f>IFERROR(INDEX(Metadata!$C$13:$H$18,MATCH(Risks[[#This Row],[Likelihood]],Metadata!$C$13:$C$18,0),MATCH(Risks[[#This Row],[Consequence ]],Metadata!$C$13:$H$13,0)),"")</f>
        <v/>
      </c>
      <c r="L24" s="329" t="str">
        <f>IFERROR(VLOOKUP(Risks[[#This Row],[Risk Rating]],Metadata!$A$22:$C$25,2,FALSE),"")</f>
        <v/>
      </c>
      <c r="M24" s="329" t="str">
        <f>IFERROR(VLOOKUP(Risks[[#This Row],[Risk Rating]],Metadata!$A$22:$C$25,3,FALSE),"")</f>
        <v/>
      </c>
      <c r="N24" s="330" t="str">
        <f>IF(Risks[[#This Row],[Risk Rating]]="","N/A",IF(OR(Risks[[#This Row],[Risk Rating]]="Medium",Risks[[#This Row],[Risk Rating]]="Extreme",Risks[[#This Row],[Risk Rating]]="High"),"YES","NO"))</f>
        <v>N/A</v>
      </c>
      <c r="O24" s="318"/>
      <c r="P24" s="326"/>
      <c r="Q24" s="318"/>
      <c r="R24" s="323"/>
      <c r="S24" s="323"/>
      <c r="T24" s="318"/>
      <c r="U24" s="324"/>
      <c r="V24" s="327"/>
      <c r="W24" s="327"/>
      <c r="X24" s="328" t="str">
        <f>IFERROR(INDEX(Metadata!$C$13:$H$18,MATCH(Risks[[#This Row],[Residual Likelihood]],Metadata!$C$13:$C$18,0),MATCH(Risks[[#This Row],[Residual Consequence]],Metadata!$C$13:$H$13,0)),"")</f>
        <v/>
      </c>
      <c r="Y24" s="331"/>
      <c r="Z24" s="331"/>
    </row>
    <row r="25" spans="1:26" s="118" customFormat="1" ht="64.8" customHeight="1" x14ac:dyDescent="0.55000000000000004">
      <c r="A25" s="117" t="s">
        <v>83</v>
      </c>
      <c r="B25" s="415"/>
      <c r="C25" s="326"/>
      <c r="D25" s="326"/>
      <c r="E25" s="326"/>
      <c r="F25" s="326"/>
      <c r="G25" s="326"/>
      <c r="H25" s="326"/>
      <c r="I25" s="327"/>
      <c r="J25" s="327"/>
      <c r="K25" s="328" t="str">
        <f>IFERROR(INDEX(Metadata!$C$13:$H$18,MATCH(Risks[[#This Row],[Likelihood]],Metadata!$C$13:$C$18,0),MATCH(Risks[[#This Row],[Consequence ]],Metadata!$C$13:$H$13,0)),"")</f>
        <v/>
      </c>
      <c r="L25" s="329" t="str">
        <f>IFERROR(VLOOKUP(Risks[[#This Row],[Risk Rating]],Metadata!$A$22:$C$25,2,FALSE),"")</f>
        <v/>
      </c>
      <c r="M25" s="329" t="str">
        <f>IFERROR(VLOOKUP(Risks[[#This Row],[Risk Rating]],Metadata!$A$22:$C$25,3,FALSE),"")</f>
        <v/>
      </c>
      <c r="N25" s="330" t="str">
        <f>IF(Risks[[#This Row],[Risk Rating]]="","N/A",IF(OR(Risks[[#This Row],[Risk Rating]]="Medium",Risks[[#This Row],[Risk Rating]]="Extreme",Risks[[#This Row],[Risk Rating]]="High"),"YES","NO"))</f>
        <v>N/A</v>
      </c>
      <c r="O25" s="318"/>
      <c r="P25" s="326"/>
      <c r="Q25" s="318"/>
      <c r="R25" s="323"/>
      <c r="S25" s="323"/>
      <c r="T25" s="318"/>
      <c r="U25" s="324"/>
      <c r="V25" s="327"/>
      <c r="W25" s="327"/>
      <c r="X25" s="328" t="str">
        <f>IFERROR(INDEX(Metadata!$C$13:$H$18,MATCH(Risks[[#This Row],[Residual Likelihood]],Metadata!$C$13:$C$18,0),MATCH(Risks[[#This Row],[Residual Consequence]],Metadata!$C$13:$H$13,0)),"")</f>
        <v/>
      </c>
      <c r="Y25" s="331"/>
      <c r="Z25" s="331"/>
    </row>
    <row r="26" spans="1:26" s="118" customFormat="1" ht="64.8" customHeight="1" x14ac:dyDescent="0.55000000000000004">
      <c r="A26" s="117" t="s">
        <v>84</v>
      </c>
      <c r="B26" s="415"/>
      <c r="C26" s="326"/>
      <c r="D26" s="326"/>
      <c r="E26" s="326"/>
      <c r="F26" s="326"/>
      <c r="G26" s="326"/>
      <c r="H26" s="326"/>
      <c r="I26" s="327"/>
      <c r="J26" s="327"/>
      <c r="K26" s="328" t="str">
        <f>IFERROR(INDEX(Metadata!$C$13:$H$18,MATCH(Risks[[#This Row],[Likelihood]],Metadata!$C$13:$C$18,0),MATCH(Risks[[#This Row],[Consequence ]],Metadata!$C$13:$H$13,0)),"")</f>
        <v/>
      </c>
      <c r="L26" s="329" t="str">
        <f>IFERROR(VLOOKUP(Risks[[#This Row],[Risk Rating]],Metadata!$A$22:$C$25,2,FALSE),"")</f>
        <v/>
      </c>
      <c r="M26" s="329" t="str">
        <f>IFERROR(VLOOKUP(Risks[[#This Row],[Risk Rating]],Metadata!$A$22:$C$25,3,FALSE),"")</f>
        <v/>
      </c>
      <c r="N26" s="330" t="str">
        <f>IF(Risks[[#This Row],[Risk Rating]]="","N/A",IF(OR(Risks[[#This Row],[Risk Rating]]="Medium",Risks[[#This Row],[Risk Rating]]="Extreme",Risks[[#This Row],[Risk Rating]]="High"),"YES","NO"))</f>
        <v>N/A</v>
      </c>
      <c r="O26" s="318"/>
      <c r="P26" s="326"/>
      <c r="Q26" s="318"/>
      <c r="R26" s="323"/>
      <c r="S26" s="323"/>
      <c r="T26" s="318"/>
      <c r="U26" s="324"/>
      <c r="V26" s="327"/>
      <c r="W26" s="327"/>
      <c r="X26" s="328" t="str">
        <f>IFERROR(INDEX(Metadata!$C$13:$H$18,MATCH(Risks[[#This Row],[Residual Likelihood]],Metadata!$C$13:$C$18,0),MATCH(Risks[[#This Row],[Residual Consequence]],Metadata!$C$13:$H$13,0)),"")</f>
        <v/>
      </c>
      <c r="Y26" s="331"/>
      <c r="Z26" s="331"/>
    </row>
    <row r="27" spans="1:26" s="118" customFormat="1" ht="64.8" customHeight="1" x14ac:dyDescent="0.55000000000000004">
      <c r="A27" s="117" t="s">
        <v>85</v>
      </c>
      <c r="B27" s="415"/>
      <c r="C27" s="326"/>
      <c r="D27" s="326"/>
      <c r="E27" s="326"/>
      <c r="F27" s="326"/>
      <c r="G27" s="326"/>
      <c r="H27" s="326"/>
      <c r="I27" s="327"/>
      <c r="J27" s="327"/>
      <c r="K27" s="328" t="str">
        <f>IFERROR(INDEX(Metadata!$C$13:$H$18,MATCH(Risks[[#This Row],[Likelihood]],Metadata!$C$13:$C$18,0),MATCH(Risks[[#This Row],[Consequence ]],Metadata!$C$13:$H$13,0)),"")</f>
        <v/>
      </c>
      <c r="L27" s="329" t="str">
        <f>IFERROR(VLOOKUP(Risks[[#This Row],[Risk Rating]],Metadata!$A$22:$C$25,2,FALSE),"")</f>
        <v/>
      </c>
      <c r="M27" s="329" t="str">
        <f>IFERROR(VLOOKUP(Risks[[#This Row],[Risk Rating]],Metadata!$A$22:$C$25,3,FALSE),"")</f>
        <v/>
      </c>
      <c r="N27" s="330" t="str">
        <f>IF(Risks[[#This Row],[Risk Rating]]="","N/A",IF(OR(Risks[[#This Row],[Risk Rating]]="Medium",Risks[[#This Row],[Risk Rating]]="Extreme",Risks[[#This Row],[Risk Rating]]="High"),"YES","NO"))</f>
        <v>N/A</v>
      </c>
      <c r="O27" s="318"/>
      <c r="P27" s="326"/>
      <c r="Q27" s="318"/>
      <c r="R27" s="323"/>
      <c r="S27" s="323"/>
      <c r="T27" s="318"/>
      <c r="U27" s="324"/>
      <c r="V27" s="327"/>
      <c r="W27" s="327"/>
      <c r="X27" s="328" t="str">
        <f>IFERROR(INDEX(Metadata!$C$13:$H$18,MATCH(Risks[[#This Row],[Residual Likelihood]],Metadata!$C$13:$C$18,0),MATCH(Risks[[#This Row],[Residual Consequence]],Metadata!$C$13:$H$13,0)),"")</f>
        <v/>
      </c>
      <c r="Y27" s="331"/>
      <c r="Z27" s="331"/>
    </row>
    <row r="28" spans="1:26" s="118" customFormat="1" ht="64.8" customHeight="1" x14ac:dyDescent="0.55000000000000004">
      <c r="A28" s="117" t="s">
        <v>86</v>
      </c>
      <c r="B28" s="415"/>
      <c r="C28" s="326"/>
      <c r="D28" s="326"/>
      <c r="E28" s="326"/>
      <c r="F28" s="326"/>
      <c r="G28" s="326"/>
      <c r="H28" s="326"/>
      <c r="I28" s="327"/>
      <c r="J28" s="327"/>
      <c r="K28" s="328" t="str">
        <f>IFERROR(INDEX(Metadata!$C$13:$H$18,MATCH(Risks[[#This Row],[Likelihood]],Metadata!$C$13:$C$18,0),MATCH(Risks[[#This Row],[Consequence ]],Metadata!$C$13:$H$13,0)),"")</f>
        <v/>
      </c>
      <c r="L28" s="329" t="str">
        <f>IFERROR(VLOOKUP(Risks[[#This Row],[Risk Rating]],Metadata!$A$22:$C$25,2,FALSE),"")</f>
        <v/>
      </c>
      <c r="M28" s="329" t="str">
        <f>IFERROR(VLOOKUP(Risks[[#This Row],[Risk Rating]],Metadata!$A$22:$C$25,3,FALSE),"")</f>
        <v/>
      </c>
      <c r="N28" s="330" t="str">
        <f>IF(Risks[[#This Row],[Risk Rating]]="","N/A",IF(OR(Risks[[#This Row],[Risk Rating]]="Medium",Risks[[#This Row],[Risk Rating]]="Extreme",Risks[[#This Row],[Risk Rating]]="High"),"YES","NO"))</f>
        <v>N/A</v>
      </c>
      <c r="O28" s="318"/>
      <c r="P28" s="326"/>
      <c r="Q28" s="318"/>
      <c r="R28" s="323"/>
      <c r="S28" s="323"/>
      <c r="T28" s="318"/>
      <c r="U28" s="324"/>
      <c r="V28" s="327"/>
      <c r="W28" s="327"/>
      <c r="X28" s="328" t="str">
        <f>IFERROR(INDEX(Metadata!$C$13:$H$18,MATCH(Risks[[#This Row],[Residual Likelihood]],Metadata!$C$13:$C$18,0),MATCH(Risks[[#This Row],[Residual Consequence]],Metadata!$C$13:$H$13,0)),"")</f>
        <v/>
      </c>
      <c r="Y28" s="331"/>
      <c r="Z28" s="331"/>
    </row>
    <row r="29" spans="1:26" s="118" customFormat="1" ht="64.8" customHeight="1" x14ac:dyDescent="0.55000000000000004">
      <c r="A29" s="117" t="s">
        <v>87</v>
      </c>
      <c r="B29" s="415"/>
      <c r="C29" s="326"/>
      <c r="D29" s="326"/>
      <c r="E29" s="326"/>
      <c r="F29" s="326"/>
      <c r="G29" s="326"/>
      <c r="H29" s="326"/>
      <c r="I29" s="327"/>
      <c r="J29" s="327"/>
      <c r="K29" s="328" t="str">
        <f>IFERROR(INDEX(Metadata!$C$13:$H$18,MATCH(Risks[[#This Row],[Likelihood]],Metadata!$C$13:$C$18,0),MATCH(Risks[[#This Row],[Consequence ]],Metadata!$C$13:$H$13,0)),"")</f>
        <v/>
      </c>
      <c r="L29" s="329" t="str">
        <f>IFERROR(VLOOKUP(Risks[[#This Row],[Risk Rating]],Metadata!$A$22:$C$25,2,FALSE),"")</f>
        <v/>
      </c>
      <c r="M29" s="329" t="str">
        <f>IFERROR(VLOOKUP(Risks[[#This Row],[Risk Rating]],Metadata!$A$22:$C$25,3,FALSE),"")</f>
        <v/>
      </c>
      <c r="N29" s="330" t="str">
        <f>IF(Risks[[#This Row],[Risk Rating]]="","N/A",IF(OR(Risks[[#This Row],[Risk Rating]]="Medium",Risks[[#This Row],[Risk Rating]]="Extreme",Risks[[#This Row],[Risk Rating]]="High"),"YES","NO"))</f>
        <v>N/A</v>
      </c>
      <c r="O29" s="318"/>
      <c r="P29" s="326"/>
      <c r="Q29" s="318"/>
      <c r="R29" s="323"/>
      <c r="S29" s="323"/>
      <c r="T29" s="318"/>
      <c r="U29" s="324"/>
      <c r="V29" s="327"/>
      <c r="W29" s="327"/>
      <c r="X29" s="328" t="str">
        <f>IFERROR(INDEX(Metadata!$C$13:$H$18,MATCH(Risks[[#This Row],[Residual Likelihood]],Metadata!$C$13:$C$18,0),MATCH(Risks[[#This Row],[Residual Consequence]],Metadata!$C$13:$H$13,0)),"")</f>
        <v/>
      </c>
      <c r="Y29" s="331"/>
      <c r="Z29" s="331"/>
    </row>
    <row r="30" spans="1:26" s="118" customFormat="1" ht="64.8" customHeight="1" x14ac:dyDescent="0.55000000000000004">
      <c r="A30" s="117" t="s">
        <v>88</v>
      </c>
      <c r="B30" s="415"/>
      <c r="C30" s="326"/>
      <c r="D30" s="326"/>
      <c r="E30" s="326"/>
      <c r="F30" s="326"/>
      <c r="G30" s="326"/>
      <c r="H30" s="326"/>
      <c r="I30" s="327"/>
      <c r="J30" s="327"/>
      <c r="K30" s="328" t="str">
        <f>IFERROR(INDEX(Metadata!$C$13:$H$18,MATCH(Risks[[#This Row],[Likelihood]],Metadata!$C$13:$C$18,0),MATCH(Risks[[#This Row],[Consequence ]],Metadata!$C$13:$H$13,0)),"")</f>
        <v/>
      </c>
      <c r="L30" s="329" t="str">
        <f>IFERROR(VLOOKUP(Risks[[#This Row],[Risk Rating]],Metadata!$A$22:$C$25,2,FALSE),"")</f>
        <v/>
      </c>
      <c r="M30" s="329" t="str">
        <f>IFERROR(VLOOKUP(Risks[[#This Row],[Risk Rating]],Metadata!$A$22:$C$25,3,FALSE),"")</f>
        <v/>
      </c>
      <c r="N30" s="330" t="str">
        <f>IF(Risks[[#This Row],[Risk Rating]]="","N/A",IF(OR(Risks[[#This Row],[Risk Rating]]="Medium",Risks[[#This Row],[Risk Rating]]="Extreme",Risks[[#This Row],[Risk Rating]]="High"),"YES","NO"))</f>
        <v>N/A</v>
      </c>
      <c r="O30" s="318"/>
      <c r="P30" s="326"/>
      <c r="Q30" s="318"/>
      <c r="R30" s="323"/>
      <c r="S30" s="323"/>
      <c r="T30" s="318"/>
      <c r="U30" s="324"/>
      <c r="V30" s="327"/>
      <c r="W30" s="327"/>
      <c r="X30" s="328" t="str">
        <f>IFERROR(INDEX(Metadata!$C$13:$H$18,MATCH(Risks[[#This Row],[Residual Likelihood]],Metadata!$C$13:$C$18,0),MATCH(Risks[[#This Row],[Residual Consequence]],Metadata!$C$13:$H$13,0)),"")</f>
        <v/>
      </c>
      <c r="Y30" s="331"/>
      <c r="Z30" s="331"/>
    </row>
    <row r="31" spans="1:26" s="118" customFormat="1" ht="64.8" customHeight="1" x14ac:dyDescent="0.55000000000000004">
      <c r="A31" s="117" t="s">
        <v>89</v>
      </c>
      <c r="B31" s="415"/>
      <c r="C31" s="326"/>
      <c r="D31" s="326"/>
      <c r="E31" s="326"/>
      <c r="F31" s="326"/>
      <c r="G31" s="326"/>
      <c r="H31" s="326"/>
      <c r="I31" s="327"/>
      <c r="J31" s="327"/>
      <c r="K31" s="328" t="str">
        <f>IFERROR(INDEX(Metadata!$C$13:$H$18,MATCH(Risks[[#This Row],[Likelihood]],Metadata!$C$13:$C$18,0),MATCH(Risks[[#This Row],[Consequence ]],Metadata!$C$13:$H$13,0)),"")</f>
        <v/>
      </c>
      <c r="L31" s="329" t="str">
        <f>IFERROR(VLOOKUP(Risks[[#This Row],[Risk Rating]],Metadata!$A$22:$C$25,2,FALSE),"")</f>
        <v/>
      </c>
      <c r="M31" s="329" t="str">
        <f>IFERROR(VLOOKUP(Risks[[#This Row],[Risk Rating]],Metadata!$A$22:$C$25,3,FALSE),"")</f>
        <v/>
      </c>
      <c r="N31" s="330" t="str">
        <f>IF(Risks[[#This Row],[Risk Rating]]="","N/A",IF(OR(Risks[[#This Row],[Risk Rating]]="Medium",Risks[[#This Row],[Risk Rating]]="Extreme",Risks[[#This Row],[Risk Rating]]="High"),"YES","NO"))</f>
        <v>N/A</v>
      </c>
      <c r="O31" s="318"/>
      <c r="P31" s="326"/>
      <c r="Q31" s="318"/>
      <c r="R31" s="323"/>
      <c r="S31" s="323"/>
      <c r="T31" s="318"/>
      <c r="U31" s="324"/>
      <c r="V31" s="327"/>
      <c r="W31" s="327"/>
      <c r="X31" s="328" t="str">
        <f>IFERROR(INDEX(Metadata!$C$13:$H$18,MATCH(Risks[[#This Row],[Residual Likelihood]],Metadata!$C$13:$C$18,0),MATCH(Risks[[#This Row],[Residual Consequence]],Metadata!$C$13:$H$13,0)),"")</f>
        <v/>
      </c>
      <c r="Y31" s="331"/>
      <c r="Z31" s="331"/>
    </row>
    <row r="32" spans="1:26" s="118" customFormat="1" ht="64.8" customHeight="1" x14ac:dyDescent="0.55000000000000004">
      <c r="A32" s="117" t="s">
        <v>90</v>
      </c>
      <c r="B32" s="415"/>
      <c r="C32" s="326"/>
      <c r="D32" s="326"/>
      <c r="E32" s="326"/>
      <c r="F32" s="326"/>
      <c r="G32" s="326"/>
      <c r="H32" s="326"/>
      <c r="I32" s="327"/>
      <c r="J32" s="327"/>
      <c r="K32" s="328" t="str">
        <f>IFERROR(INDEX(Metadata!$C$13:$H$18,MATCH(Risks[[#This Row],[Likelihood]],Metadata!$C$13:$C$18,0),MATCH(Risks[[#This Row],[Consequence ]],Metadata!$C$13:$H$13,0)),"")</f>
        <v/>
      </c>
      <c r="L32" s="329" t="str">
        <f>IFERROR(VLOOKUP(Risks[[#This Row],[Risk Rating]],Metadata!$A$22:$C$25,2,FALSE),"")</f>
        <v/>
      </c>
      <c r="M32" s="329" t="str">
        <f>IFERROR(VLOOKUP(Risks[[#This Row],[Risk Rating]],Metadata!$A$22:$C$25,3,FALSE),"")</f>
        <v/>
      </c>
      <c r="N32" s="330" t="str">
        <f>IF(Risks[[#This Row],[Risk Rating]]="","N/A",IF(OR(Risks[[#This Row],[Risk Rating]]="Medium",Risks[[#This Row],[Risk Rating]]="Extreme",Risks[[#This Row],[Risk Rating]]="High"),"YES","NO"))</f>
        <v>N/A</v>
      </c>
      <c r="O32" s="318"/>
      <c r="P32" s="326"/>
      <c r="Q32" s="318"/>
      <c r="R32" s="323"/>
      <c r="S32" s="323"/>
      <c r="T32" s="318"/>
      <c r="U32" s="324"/>
      <c r="V32" s="327"/>
      <c r="W32" s="327"/>
      <c r="X32" s="328" t="str">
        <f>IFERROR(INDEX(Metadata!$C$13:$H$18,MATCH(Risks[[#This Row],[Residual Likelihood]],Metadata!$C$13:$C$18,0),MATCH(Risks[[#This Row],[Residual Consequence]],Metadata!$C$13:$H$13,0)),"")</f>
        <v/>
      </c>
      <c r="Y32" s="331"/>
      <c r="Z32" s="331"/>
    </row>
    <row r="33" spans="1:43" s="118" customFormat="1" ht="64.8" customHeight="1" x14ac:dyDescent="0.55000000000000004">
      <c r="A33" s="117" t="s">
        <v>91</v>
      </c>
      <c r="B33" s="415"/>
      <c r="C33" s="326"/>
      <c r="D33" s="326"/>
      <c r="E33" s="326"/>
      <c r="F33" s="326"/>
      <c r="G33" s="326"/>
      <c r="H33" s="326"/>
      <c r="I33" s="327"/>
      <c r="J33" s="327"/>
      <c r="K33" s="328" t="str">
        <f>IFERROR(INDEX(Metadata!$C$13:$H$18,MATCH(Risks[[#This Row],[Likelihood]],Metadata!$C$13:$C$18,0),MATCH(Risks[[#This Row],[Consequence ]],Metadata!$C$13:$H$13,0)),"")</f>
        <v/>
      </c>
      <c r="L33" s="329" t="str">
        <f>IFERROR(VLOOKUP(Risks[[#This Row],[Risk Rating]],Metadata!$A$22:$C$25,2,FALSE),"")</f>
        <v/>
      </c>
      <c r="M33" s="329" t="str">
        <f>IFERROR(VLOOKUP(Risks[[#This Row],[Risk Rating]],Metadata!$A$22:$C$25,3,FALSE),"")</f>
        <v/>
      </c>
      <c r="N33" s="330" t="str">
        <f>IF(Risks[[#This Row],[Risk Rating]]="","N/A",IF(OR(Risks[[#This Row],[Risk Rating]]="Medium",Risks[[#This Row],[Risk Rating]]="Extreme",Risks[[#This Row],[Risk Rating]]="High"),"YES","NO"))</f>
        <v>N/A</v>
      </c>
      <c r="O33" s="318"/>
      <c r="P33" s="326"/>
      <c r="Q33" s="318"/>
      <c r="R33" s="323"/>
      <c r="S33" s="323"/>
      <c r="T33" s="318"/>
      <c r="U33" s="324"/>
      <c r="V33" s="327"/>
      <c r="W33" s="327"/>
      <c r="X33" s="328" t="str">
        <f>IFERROR(INDEX(Metadata!$C$13:$H$18,MATCH(Risks[[#This Row],[Residual Likelihood]],Metadata!$C$13:$C$18,0),MATCH(Risks[[#This Row],[Residual Consequence]],Metadata!$C$13:$H$13,0)),"")</f>
        <v/>
      </c>
      <c r="Y33" s="331"/>
      <c r="Z33" s="331"/>
    </row>
    <row r="34" spans="1:43" x14ac:dyDescent="0.55000000000000004">
      <c r="A34" s="11"/>
      <c r="F34" s="11"/>
      <c r="G34" s="11"/>
      <c r="H34" s="11"/>
      <c r="L34" s="11"/>
      <c r="N34" s="11"/>
      <c r="O34" s="11"/>
      <c r="P34" s="11"/>
      <c r="Q34" s="11"/>
      <c r="R34" s="11"/>
      <c r="S34" s="11"/>
      <c r="V34" s="11"/>
      <c r="W34" s="11"/>
      <c r="Z34" s="11"/>
      <c r="AD34" s="11"/>
      <c r="AE34" s="11"/>
      <c r="AF34" s="11"/>
      <c r="AH34" s="11"/>
      <c r="AI34" s="50"/>
      <c r="AJ34" s="11"/>
      <c r="AK34" s="11"/>
      <c r="AL34" s="11"/>
      <c r="AM34" s="11"/>
      <c r="AN34" s="11"/>
      <c r="AO34" s="11"/>
      <c r="AP34" s="11"/>
      <c r="AQ34" s="11"/>
    </row>
    <row r="35" spans="1:43" x14ac:dyDescent="0.55000000000000004">
      <c r="A35" s="11"/>
      <c r="F35" s="11"/>
      <c r="G35" s="11"/>
      <c r="H35" s="11"/>
      <c r="L35" s="11"/>
      <c r="N35" s="11"/>
      <c r="O35" s="11"/>
      <c r="P35" s="11"/>
      <c r="Q35" s="11"/>
      <c r="R35" s="11"/>
      <c r="S35" s="11"/>
      <c r="V35" s="11"/>
      <c r="W35" s="11"/>
      <c r="Z35" s="11"/>
      <c r="AD35" s="11"/>
      <c r="AE35" s="11"/>
      <c r="AF35" s="11"/>
      <c r="AH35" s="11"/>
      <c r="AI35" s="50"/>
      <c r="AJ35" s="11"/>
      <c r="AK35" s="11"/>
      <c r="AL35" s="11"/>
      <c r="AM35" s="11"/>
      <c r="AN35" s="11"/>
      <c r="AO35" s="11"/>
      <c r="AP35" s="11"/>
      <c r="AQ35" s="11"/>
    </row>
  </sheetData>
  <mergeCells count="6">
    <mergeCell ref="V2:X2"/>
    <mergeCell ref="I2:K2"/>
    <mergeCell ref="L2:N2"/>
    <mergeCell ref="A2:D2"/>
    <mergeCell ref="E2:H2"/>
    <mergeCell ref="O2:U2"/>
  </mergeCells>
  <conditionalFormatting sqref="I2:L2 O2 Y4:Z4 V2 A3:X33">
    <cfRule type="cellIs" dxfId="448" priority="31" operator="equal">
      <formula>"Extreme"</formula>
    </cfRule>
    <cfRule type="cellIs" dxfId="447" priority="32" operator="equal">
      <formula>"High"</formula>
    </cfRule>
    <cfRule type="cellIs" dxfId="446" priority="33" operator="equal">
      <formula>"Medium"</formula>
    </cfRule>
    <cfRule type="cellIs" dxfId="445" priority="34" operator="equal">
      <formula>"Low"</formula>
    </cfRule>
  </conditionalFormatting>
  <conditionalFormatting sqref="N2:N33">
    <cfRule type="containsText" dxfId="444" priority="35" operator="containsText" text="YES">
      <formula>NOT(ISERROR(SEARCH("YES",N2)))</formula>
    </cfRule>
  </conditionalFormatting>
  <conditionalFormatting sqref="Y5:Z33">
    <cfRule type="expression" dxfId="443" priority="36" stopIfTrue="1">
      <formula>#REF!="Closed"</formula>
    </cfRule>
  </conditionalFormatting>
  <conditionalFormatting sqref="Y4">
    <cfRule type="cellIs" dxfId="442" priority="37" operator="equal">
      <formula>"Extreme"</formula>
    </cfRule>
    <cfRule type="cellIs" dxfId="441" priority="37" operator="equal">
      <formula>"High"</formula>
    </cfRule>
    <cfRule type="cellIs" dxfId="440" priority="37" operator="equal">
      <formula>"Medium"</formula>
    </cfRule>
    <cfRule type="cellIs" dxfId="439" priority="37" operator="equal">
      <formula>"Low"</formula>
    </cfRule>
  </conditionalFormatting>
  <conditionalFormatting sqref="N5:N33">
    <cfRule type="cellIs" dxfId="438" priority="30" operator="equal">
      <formula>"N/A"</formula>
    </cfRule>
  </conditionalFormatting>
  <conditionalFormatting sqref="M3:M4">
    <cfRule type="containsText" dxfId="437" priority="17" operator="containsText" text="YES">
      <formula>NOT(ISERROR(SEARCH("YES",M3)))</formula>
    </cfRule>
  </conditionalFormatting>
  <conditionalFormatting sqref="S5:S33">
    <cfRule type="expression" priority="15" stopIfTrue="1">
      <formula>AND(R5="",S5="")</formula>
    </cfRule>
    <cfRule type="expression" dxfId="436" priority="16">
      <formula>AND(S5="",R5&lt;TODAY())</formula>
    </cfRule>
  </conditionalFormatting>
  <conditionalFormatting sqref="E2">
    <cfRule type="cellIs" dxfId="435" priority="9" operator="equal">
      <formula>"Extreme"</formula>
    </cfRule>
    <cfRule type="cellIs" dxfId="434" priority="10" operator="equal">
      <formula>"High"</formula>
    </cfRule>
    <cfRule type="cellIs" dxfId="433" priority="11" operator="equal">
      <formula>"Medium"</formula>
    </cfRule>
    <cfRule type="cellIs" dxfId="432" priority="12" operator="equal">
      <formula>"Low"</formula>
    </cfRule>
  </conditionalFormatting>
  <conditionalFormatting sqref="A2">
    <cfRule type="cellIs" dxfId="431" priority="5" operator="equal">
      <formula>"Extreme"</formula>
    </cfRule>
    <cfRule type="cellIs" dxfId="430" priority="6" operator="equal">
      <formula>"High"</formula>
    </cfRule>
    <cfRule type="cellIs" dxfId="429" priority="7" operator="equal">
      <formula>"Medium"</formula>
    </cfRule>
    <cfRule type="cellIs" dxfId="428" priority="8" operator="equal">
      <formula>"Low"</formula>
    </cfRule>
  </conditionalFormatting>
  <dataValidations count="3">
    <dataValidation type="list" allowBlank="1" showInputMessage="1" showErrorMessage="1" sqref="N5:N33" xr:uid="{00000000-0002-0000-0200-000000000000}">
      <formula1>"YES, NO, N/A"</formula1>
    </dataValidation>
    <dataValidation type="list" allowBlank="1" showInputMessage="1" showErrorMessage="1" sqref="Z5:Z33" xr:uid="{00000000-0002-0000-0200-000001000000}">
      <formula1>"Action required, Decision required, Clarification required, Monitor, Escalate, Escalated, Closed"</formula1>
    </dataValidation>
    <dataValidation type="list" allowBlank="1" showInputMessage="1" showErrorMessage="1" sqref="Y5:Y33" xr:uid="{5BC2BD80-6270-442F-9BA9-4176AA56F54F}">
      <formula1>"Action required, Decision required, Clarify, Monitor, Escalate, Escalated, Closed"</formula1>
    </dataValidation>
  </dataValidations>
  <pageMargins left="0.23622047244094491" right="0.23622047244094491" top="0.74803149606299213" bottom="0.74803149606299213" header="0.31496062992125984" footer="0.31496062992125984"/>
  <pageSetup paperSize="9" scale="34" orientation="landscape" r:id="rId1"/>
  <headerFooter>
    <oddHeader>&amp;C&amp;A</oddHeader>
    <oddFooter>&amp;LPrinted &amp;D&amp;C&amp;F&amp;R&amp;P of &amp;N</oddFooter>
  </headerFooter>
  <colBreaks count="1" manualBreakCount="1">
    <brk id="11" max="1048575" man="1"/>
  </col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Metadata!$C$14:$C$18</xm:f>
          </x14:formula1>
          <xm:sqref>V5:V33 I5:I33</xm:sqref>
        </x14:dataValidation>
        <x14:dataValidation type="list" allowBlank="1" showInputMessage="1" showErrorMessage="1" xr:uid="{00000000-0002-0000-0200-000004000000}">
          <x14:formula1>
            <xm:f>Metadata!$D$13:$H$13</xm:f>
          </x14:formula1>
          <xm:sqref>J5:J33 W5:W33</xm:sqref>
        </x14:dataValidation>
        <x14:dataValidation type="list" allowBlank="1" showInputMessage="1" showErrorMessage="1" xr:uid="{F85AE3BA-067D-48F1-832D-BECE3B703D78}">
          <x14:formula1>
            <xm:f>Metadata!$A$40:$A$41</xm:f>
          </x14:formula1>
          <xm:sqref>C5:C33</xm:sqref>
        </x14:dataValidation>
        <x14:dataValidation type="list" allowBlank="1" showInputMessage="1" showErrorMessage="1" xr:uid="{C1962703-2FC9-4B6B-BB0D-CC256D622BE0}">
          <x14:formula1>
            <xm:f>Metadata!$A$28:$A$37</xm:f>
          </x14:formula1>
          <xm:sqref>D5:D33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N35"/>
  <sheetViews>
    <sheetView showGridLines="0" zoomScale="80" zoomScaleNormal="80" workbookViewId="0">
      <selection activeCell="B3" sqref="B3"/>
    </sheetView>
  </sheetViews>
  <sheetFormatPr defaultColWidth="8.7890625" defaultRowHeight="14.4" x14ac:dyDescent="0.55000000000000004"/>
  <cols>
    <col min="1" max="1" width="6.41796875" customWidth="1"/>
    <col min="2" max="3" width="15.734375" customWidth="1"/>
    <col min="4" max="4" width="15.578125" customWidth="1"/>
    <col min="5" max="5" width="64.15625" customWidth="1"/>
    <col min="6" max="6" width="29.68359375" customWidth="1"/>
    <col min="7" max="7" width="12.7890625" customWidth="1"/>
    <col min="8" max="8" width="18.5234375" bestFit="1" customWidth="1"/>
    <col min="9" max="9" width="30.734375" customWidth="1"/>
  </cols>
  <sheetData>
    <row r="1" spans="1:14" ht="40.200000000000003" customHeight="1" x14ac:dyDescent="0.95">
      <c r="A1" s="98" t="s">
        <v>122</v>
      </c>
      <c r="B1" s="6"/>
      <c r="C1" s="6"/>
      <c r="D1" s="6"/>
      <c r="E1" s="6"/>
      <c r="F1" s="6"/>
      <c r="G1" s="6"/>
      <c r="H1" s="6"/>
      <c r="I1" s="6"/>
      <c r="J1" s="6"/>
      <c r="K1" s="1"/>
      <c r="L1" s="1"/>
      <c r="M1" s="1"/>
      <c r="N1" s="1"/>
    </row>
    <row r="2" spans="1:14" s="5" customFormat="1" ht="30" x14ac:dyDescent="0.55000000000000004">
      <c r="A2" s="55" t="s">
        <v>13</v>
      </c>
      <c r="B2" s="55" t="s">
        <v>57</v>
      </c>
      <c r="C2" s="55" t="s">
        <v>154</v>
      </c>
      <c r="D2" s="55" t="s">
        <v>645</v>
      </c>
      <c r="E2" s="55" t="s">
        <v>28</v>
      </c>
      <c r="F2" s="56" t="s">
        <v>596</v>
      </c>
      <c r="G2" s="57" t="s">
        <v>3</v>
      </c>
      <c r="H2" s="58" t="s">
        <v>597</v>
      </c>
      <c r="I2" s="57" t="s">
        <v>14</v>
      </c>
      <c r="J2" s="8"/>
      <c r="K2" s="9"/>
      <c r="L2" s="9"/>
      <c r="M2" s="9"/>
      <c r="N2" s="9"/>
    </row>
    <row r="3" spans="1:14" s="61" customFormat="1" ht="12.9" x14ac:dyDescent="0.5">
      <c r="A3" s="62" t="s">
        <v>155</v>
      </c>
      <c r="B3" s="63"/>
      <c r="C3" s="63"/>
      <c r="D3" s="63"/>
      <c r="E3" s="64"/>
      <c r="F3" s="64"/>
      <c r="G3" s="63"/>
      <c r="H3" s="64"/>
      <c r="I3" s="64"/>
      <c r="J3" s="65"/>
      <c r="K3" s="65"/>
      <c r="L3" s="65"/>
      <c r="M3" s="65"/>
      <c r="N3" s="65"/>
    </row>
    <row r="4" spans="1:14" s="61" customFormat="1" ht="12.9" x14ac:dyDescent="0.5">
      <c r="A4" s="62" t="s">
        <v>156</v>
      </c>
      <c r="B4" s="63"/>
      <c r="C4" s="63"/>
      <c r="D4" s="63"/>
      <c r="E4" s="64"/>
      <c r="F4" s="64"/>
      <c r="G4" s="63"/>
      <c r="H4" s="64"/>
      <c r="I4" s="64"/>
      <c r="J4" s="65"/>
      <c r="K4" s="65"/>
      <c r="L4" s="65"/>
      <c r="M4" s="65"/>
      <c r="N4" s="65"/>
    </row>
    <row r="5" spans="1:14" s="61" customFormat="1" ht="12.9" x14ac:dyDescent="0.5">
      <c r="A5" s="62" t="s">
        <v>157</v>
      </c>
      <c r="B5" s="63"/>
      <c r="C5" s="63"/>
      <c r="D5" s="63"/>
      <c r="E5" s="64"/>
      <c r="F5" s="64"/>
      <c r="G5" s="63"/>
      <c r="H5" s="64"/>
      <c r="I5" s="64"/>
      <c r="J5" s="65"/>
      <c r="K5" s="65"/>
      <c r="L5" s="65"/>
      <c r="M5" s="65"/>
      <c r="N5" s="65"/>
    </row>
    <row r="6" spans="1:14" s="61" customFormat="1" ht="12.9" x14ac:dyDescent="0.5">
      <c r="A6" s="62" t="s">
        <v>158</v>
      </c>
      <c r="B6" s="63"/>
      <c r="C6" s="63"/>
      <c r="D6" s="63"/>
      <c r="E6" s="64"/>
      <c r="F6" s="64"/>
      <c r="G6" s="63"/>
      <c r="H6" s="64"/>
      <c r="I6" s="64"/>
      <c r="J6" s="65"/>
      <c r="K6" s="65"/>
      <c r="L6" s="65"/>
      <c r="M6" s="65"/>
      <c r="N6" s="65"/>
    </row>
    <row r="7" spans="1:14" s="61" customFormat="1" ht="12.9" x14ac:dyDescent="0.5">
      <c r="A7" s="62" t="s">
        <v>159</v>
      </c>
      <c r="B7" s="63"/>
      <c r="C7" s="63"/>
      <c r="D7" s="63"/>
      <c r="E7" s="64"/>
      <c r="F7" s="64"/>
      <c r="G7" s="63"/>
      <c r="H7" s="64"/>
      <c r="I7" s="64"/>
      <c r="J7" s="65"/>
      <c r="K7" s="65"/>
      <c r="L7" s="65"/>
      <c r="M7" s="65"/>
      <c r="N7" s="65"/>
    </row>
    <row r="8" spans="1:14" s="61" customFormat="1" ht="12.9" x14ac:dyDescent="0.5">
      <c r="A8" s="62" t="s">
        <v>160</v>
      </c>
      <c r="B8" s="63"/>
      <c r="C8" s="63"/>
      <c r="D8" s="63"/>
      <c r="E8" s="64"/>
      <c r="F8" s="64"/>
      <c r="G8" s="63"/>
      <c r="H8" s="64"/>
      <c r="I8" s="64"/>
      <c r="J8" s="65"/>
      <c r="K8" s="65"/>
      <c r="L8" s="65"/>
      <c r="M8" s="65"/>
      <c r="N8" s="65"/>
    </row>
    <row r="9" spans="1:14" s="61" customFormat="1" ht="12.9" x14ac:dyDescent="0.5">
      <c r="A9" s="62" t="s">
        <v>161</v>
      </c>
      <c r="B9" s="63"/>
      <c r="C9" s="63"/>
      <c r="D9" s="63"/>
      <c r="E9" s="64"/>
      <c r="F9" s="64"/>
      <c r="G9" s="63"/>
      <c r="H9" s="64"/>
      <c r="I9" s="64"/>
      <c r="J9" s="65"/>
      <c r="K9" s="65"/>
      <c r="L9" s="65"/>
      <c r="M9" s="65"/>
      <c r="N9" s="65"/>
    </row>
    <row r="10" spans="1:14" s="61" customFormat="1" ht="12.9" x14ac:dyDescent="0.5">
      <c r="A10" s="62" t="s">
        <v>162</v>
      </c>
      <c r="B10" s="63"/>
      <c r="C10" s="63"/>
      <c r="D10" s="63"/>
      <c r="E10" s="64"/>
      <c r="F10" s="64"/>
      <c r="G10" s="63"/>
      <c r="H10" s="64"/>
      <c r="I10" s="64"/>
      <c r="J10" s="65"/>
      <c r="K10" s="65"/>
      <c r="L10" s="65"/>
      <c r="M10" s="65"/>
      <c r="N10" s="65"/>
    </row>
    <row r="11" spans="1:14" s="61" customFormat="1" ht="12.9" x14ac:dyDescent="0.5">
      <c r="A11" s="62" t="s">
        <v>163</v>
      </c>
      <c r="B11" s="63"/>
      <c r="C11" s="63"/>
      <c r="D11" s="63"/>
      <c r="E11" s="64"/>
      <c r="F11" s="64"/>
      <c r="G11" s="63"/>
      <c r="H11" s="64"/>
      <c r="I11" s="64"/>
      <c r="J11" s="65"/>
      <c r="K11" s="65"/>
      <c r="L11" s="65"/>
      <c r="M11" s="65"/>
      <c r="N11" s="65"/>
    </row>
    <row r="12" spans="1:14" s="61" customFormat="1" ht="12.9" x14ac:dyDescent="0.5">
      <c r="A12" s="62" t="s">
        <v>164</v>
      </c>
      <c r="B12" s="63"/>
      <c r="C12" s="63"/>
      <c r="D12" s="63"/>
      <c r="E12" s="64"/>
      <c r="F12" s="64"/>
      <c r="G12" s="63"/>
      <c r="H12" s="64"/>
      <c r="I12" s="64"/>
      <c r="J12" s="65"/>
      <c r="K12" s="65"/>
      <c r="L12" s="65"/>
      <c r="M12" s="65"/>
      <c r="N12" s="66"/>
    </row>
    <row r="13" spans="1:14" s="61" customFormat="1" ht="12.9" x14ac:dyDescent="0.5">
      <c r="A13" s="62" t="s">
        <v>165</v>
      </c>
      <c r="B13" s="63"/>
      <c r="C13" s="63"/>
      <c r="D13" s="63"/>
      <c r="E13" s="64"/>
      <c r="F13" s="64"/>
      <c r="G13" s="63"/>
      <c r="H13" s="64"/>
      <c r="I13" s="64"/>
      <c r="J13" s="65"/>
      <c r="K13" s="65"/>
      <c r="L13" s="65"/>
      <c r="M13" s="65"/>
      <c r="N13" s="67"/>
    </row>
    <row r="14" spans="1:14" s="61" customFormat="1" ht="12.9" x14ac:dyDescent="0.5">
      <c r="A14" s="62" t="s">
        <v>166</v>
      </c>
      <c r="B14" s="63"/>
      <c r="C14" s="63"/>
      <c r="D14" s="63"/>
      <c r="E14" s="64"/>
      <c r="F14" s="64"/>
      <c r="G14" s="63"/>
      <c r="H14" s="64"/>
      <c r="I14" s="64"/>
      <c r="J14" s="65"/>
      <c r="K14" s="65"/>
      <c r="L14" s="65"/>
      <c r="M14" s="65"/>
      <c r="N14" s="67"/>
    </row>
    <row r="15" spans="1:14" s="61" customFormat="1" ht="12.9" x14ac:dyDescent="0.5">
      <c r="A15" s="62" t="s">
        <v>167</v>
      </c>
      <c r="B15" s="63"/>
      <c r="C15" s="63"/>
      <c r="D15" s="63"/>
      <c r="E15" s="64"/>
      <c r="F15" s="64"/>
      <c r="G15" s="63"/>
      <c r="H15" s="64"/>
      <c r="I15" s="64"/>
      <c r="J15" s="65"/>
      <c r="K15" s="65"/>
      <c r="L15" s="65"/>
      <c r="M15" s="65"/>
      <c r="N15" s="67"/>
    </row>
    <row r="16" spans="1:14" s="61" customFormat="1" ht="12.9" x14ac:dyDescent="0.5">
      <c r="A16" s="62" t="s">
        <v>168</v>
      </c>
      <c r="B16" s="63"/>
      <c r="C16" s="63"/>
      <c r="D16" s="63"/>
      <c r="E16" s="64"/>
      <c r="F16" s="64"/>
      <c r="G16" s="63"/>
      <c r="H16" s="64"/>
      <c r="I16" s="64"/>
      <c r="J16" s="65"/>
      <c r="K16" s="65"/>
      <c r="L16" s="65"/>
      <c r="M16" s="65"/>
      <c r="N16" s="67"/>
    </row>
    <row r="17" spans="1:14" s="61" customFormat="1" ht="12.9" x14ac:dyDescent="0.5">
      <c r="A17" s="62" t="s">
        <v>169</v>
      </c>
      <c r="B17" s="63"/>
      <c r="C17" s="63"/>
      <c r="D17" s="63"/>
      <c r="E17" s="64"/>
      <c r="F17" s="64"/>
      <c r="G17" s="63"/>
      <c r="H17" s="64"/>
      <c r="I17" s="64"/>
      <c r="J17" s="65"/>
      <c r="K17" s="65"/>
      <c r="L17" s="65"/>
      <c r="M17" s="65"/>
      <c r="N17" s="67"/>
    </row>
    <row r="18" spans="1:14" s="61" customFormat="1" ht="12.9" x14ac:dyDescent="0.5">
      <c r="A18" s="62" t="s">
        <v>170</v>
      </c>
      <c r="B18" s="63"/>
      <c r="C18" s="63"/>
      <c r="D18" s="63"/>
      <c r="E18" s="64"/>
      <c r="F18" s="64"/>
      <c r="G18" s="63"/>
      <c r="H18" s="64"/>
      <c r="I18" s="64"/>
      <c r="J18" s="65"/>
      <c r="K18" s="65"/>
      <c r="L18" s="65"/>
      <c r="M18" s="65"/>
      <c r="N18" s="68"/>
    </row>
    <row r="19" spans="1:14" s="61" customFormat="1" ht="12.9" x14ac:dyDescent="0.5">
      <c r="A19" s="62" t="s">
        <v>171</v>
      </c>
      <c r="B19" s="63"/>
      <c r="C19" s="63"/>
      <c r="D19" s="63"/>
      <c r="E19" s="64"/>
      <c r="F19" s="64"/>
      <c r="G19" s="63"/>
      <c r="H19" s="64"/>
      <c r="I19" s="64"/>
      <c r="J19" s="65"/>
      <c r="K19" s="65"/>
      <c r="L19" s="65"/>
      <c r="M19" s="65"/>
      <c r="N19" s="68"/>
    </row>
    <row r="20" spans="1:14" s="61" customFormat="1" ht="12.9" x14ac:dyDescent="0.5">
      <c r="A20" s="62" t="s">
        <v>172</v>
      </c>
      <c r="B20" s="63"/>
      <c r="C20" s="63"/>
      <c r="D20" s="63"/>
      <c r="E20" s="64"/>
      <c r="F20" s="64"/>
      <c r="G20" s="63"/>
      <c r="H20" s="64"/>
      <c r="I20" s="64"/>
      <c r="J20" s="65"/>
      <c r="K20" s="65"/>
      <c r="L20" s="65"/>
      <c r="M20" s="65"/>
      <c r="N20" s="65"/>
    </row>
    <row r="21" spans="1:14" s="61" customFormat="1" ht="12.9" x14ac:dyDescent="0.5">
      <c r="A21" s="62" t="s">
        <v>173</v>
      </c>
      <c r="B21" s="63"/>
      <c r="C21" s="63"/>
      <c r="D21" s="63"/>
      <c r="E21" s="64"/>
      <c r="F21" s="64"/>
      <c r="G21" s="63"/>
      <c r="H21" s="64"/>
      <c r="I21" s="64"/>
      <c r="J21" s="65"/>
      <c r="K21" s="65"/>
      <c r="L21" s="65"/>
      <c r="M21" s="65"/>
      <c r="N21" s="65"/>
    </row>
    <row r="22" spans="1:14" s="61" customFormat="1" ht="12.9" x14ac:dyDescent="0.5">
      <c r="A22" s="62" t="s">
        <v>174</v>
      </c>
      <c r="B22" s="63"/>
      <c r="C22" s="63"/>
      <c r="D22" s="63"/>
      <c r="E22" s="64"/>
      <c r="F22" s="64"/>
      <c r="G22" s="63"/>
      <c r="H22" s="64"/>
      <c r="I22" s="64"/>
      <c r="J22" s="65"/>
      <c r="K22" s="65"/>
      <c r="L22" s="65"/>
      <c r="M22" s="65"/>
      <c r="N22" s="65"/>
    </row>
    <row r="23" spans="1:14" s="61" customFormat="1" ht="12.9" x14ac:dyDescent="0.5">
      <c r="A23" s="62" t="s">
        <v>175</v>
      </c>
      <c r="B23" s="63"/>
      <c r="C23" s="63"/>
      <c r="D23" s="63"/>
      <c r="E23" s="64"/>
      <c r="F23" s="64"/>
      <c r="G23" s="63"/>
      <c r="H23" s="64"/>
      <c r="I23" s="64"/>
      <c r="J23" s="65"/>
      <c r="K23" s="65"/>
      <c r="L23" s="65"/>
      <c r="M23" s="65"/>
      <c r="N23" s="65"/>
    </row>
    <row r="24" spans="1:14" s="61" customFormat="1" ht="12.9" x14ac:dyDescent="0.5">
      <c r="A24" s="62" t="s">
        <v>176</v>
      </c>
      <c r="B24" s="63"/>
      <c r="C24" s="63"/>
      <c r="D24" s="63"/>
      <c r="E24" s="64"/>
      <c r="F24" s="64"/>
      <c r="G24" s="63"/>
      <c r="H24" s="64"/>
      <c r="I24" s="64"/>
      <c r="J24" s="65"/>
      <c r="K24" s="65"/>
      <c r="L24" s="65"/>
      <c r="M24" s="65"/>
      <c r="N24" s="65"/>
    </row>
    <row r="25" spans="1:14" s="61" customFormat="1" ht="12.9" x14ac:dyDescent="0.5">
      <c r="A25" s="62" t="s">
        <v>177</v>
      </c>
      <c r="B25" s="63"/>
      <c r="C25" s="63"/>
      <c r="D25" s="63"/>
      <c r="E25" s="64"/>
      <c r="F25" s="64"/>
      <c r="G25" s="63"/>
      <c r="H25" s="64"/>
      <c r="I25" s="64"/>
      <c r="J25" s="65"/>
      <c r="K25" s="65"/>
      <c r="L25" s="65"/>
      <c r="M25" s="65"/>
      <c r="N25" s="65"/>
    </row>
    <row r="26" spans="1:14" s="61" customFormat="1" ht="12.9" x14ac:dyDescent="0.5">
      <c r="A26" s="62" t="s">
        <v>178</v>
      </c>
      <c r="B26" s="63"/>
      <c r="C26" s="63"/>
      <c r="D26" s="63"/>
      <c r="E26" s="64"/>
      <c r="F26" s="64"/>
      <c r="G26" s="63"/>
      <c r="H26" s="64"/>
      <c r="I26" s="64"/>
      <c r="J26" s="65"/>
      <c r="K26" s="65"/>
      <c r="L26" s="65"/>
      <c r="M26" s="65"/>
      <c r="N26" s="65"/>
    </row>
    <row r="27" spans="1:14" s="61" customFormat="1" ht="12.9" x14ac:dyDescent="0.5">
      <c r="A27" s="62" t="s">
        <v>179</v>
      </c>
      <c r="B27" s="63"/>
      <c r="C27" s="63"/>
      <c r="D27" s="63"/>
      <c r="E27" s="64"/>
      <c r="F27" s="64"/>
      <c r="G27" s="63"/>
      <c r="H27" s="64"/>
      <c r="I27" s="64"/>
      <c r="J27" s="65"/>
      <c r="K27" s="65"/>
      <c r="L27" s="65"/>
      <c r="M27" s="65"/>
      <c r="N27" s="65"/>
    </row>
    <row r="28" spans="1:14" s="61" customFormat="1" ht="12.9" x14ac:dyDescent="0.5">
      <c r="A28" s="62" t="s">
        <v>180</v>
      </c>
      <c r="B28" s="63"/>
      <c r="C28" s="63"/>
      <c r="D28" s="63"/>
      <c r="E28" s="64"/>
      <c r="F28" s="64"/>
      <c r="G28" s="63"/>
      <c r="H28" s="64"/>
      <c r="I28" s="64"/>
      <c r="J28" s="65"/>
      <c r="K28" s="65"/>
      <c r="L28" s="65"/>
      <c r="M28" s="65"/>
      <c r="N28" s="65"/>
    </row>
    <row r="29" spans="1:14" s="61" customFormat="1" ht="12.9" x14ac:dyDescent="0.5">
      <c r="A29" s="62" t="s">
        <v>181</v>
      </c>
      <c r="B29" s="63"/>
      <c r="C29" s="63"/>
      <c r="D29" s="63"/>
      <c r="E29" s="64"/>
      <c r="F29" s="64"/>
      <c r="G29" s="63"/>
      <c r="H29" s="64"/>
      <c r="I29" s="64"/>
      <c r="J29" s="65"/>
      <c r="K29" s="65"/>
      <c r="L29" s="65"/>
      <c r="M29" s="65"/>
      <c r="N29" s="65"/>
    </row>
    <row r="30" spans="1:14" s="61" customFormat="1" ht="12.9" x14ac:dyDescent="0.5">
      <c r="A30" s="62" t="s">
        <v>182</v>
      </c>
      <c r="B30" s="63"/>
      <c r="C30" s="63"/>
      <c r="D30" s="63"/>
      <c r="E30" s="64"/>
      <c r="F30" s="64"/>
      <c r="G30" s="63"/>
      <c r="H30" s="64"/>
      <c r="I30" s="64"/>
      <c r="J30" s="65"/>
      <c r="K30" s="65"/>
      <c r="L30" s="65"/>
      <c r="M30" s="65"/>
      <c r="N30" s="65"/>
    </row>
    <row r="31" spans="1:14" s="61" customFormat="1" ht="12.9" x14ac:dyDescent="0.5">
      <c r="A31" s="62" t="s">
        <v>183</v>
      </c>
      <c r="B31" s="63"/>
      <c r="C31" s="63"/>
      <c r="D31" s="63"/>
      <c r="E31" s="64"/>
      <c r="F31" s="64"/>
      <c r="G31" s="63"/>
      <c r="H31" s="64"/>
      <c r="I31" s="64"/>
      <c r="J31" s="65"/>
      <c r="K31" s="65"/>
      <c r="L31" s="65"/>
      <c r="M31" s="65"/>
      <c r="N31" s="65"/>
    </row>
    <row r="32" spans="1:14" s="61" customFormat="1" ht="12.9" x14ac:dyDescent="0.5">
      <c r="A32" s="62" t="s">
        <v>184</v>
      </c>
      <c r="B32" s="63"/>
      <c r="C32" s="63"/>
      <c r="D32" s="63"/>
      <c r="E32" s="64"/>
      <c r="F32" s="64"/>
      <c r="G32" s="63"/>
      <c r="H32" s="64"/>
      <c r="I32" s="64"/>
      <c r="J32" s="65"/>
      <c r="K32" s="65"/>
      <c r="L32" s="65"/>
      <c r="M32" s="65"/>
      <c r="N32" s="65"/>
    </row>
    <row r="33" spans="1:14" x14ac:dyDescent="0.55000000000000004">
      <c r="A33" s="1"/>
      <c r="B33" s="1"/>
      <c r="C33" s="1"/>
      <c r="D33" s="1"/>
      <c r="E33" s="1"/>
      <c r="F33" s="1"/>
      <c r="G33" s="1"/>
      <c r="H33" s="1"/>
      <c r="I33" s="1"/>
      <c r="J33" s="1"/>
      <c r="K33" s="1"/>
      <c r="L33" s="1"/>
      <c r="M33" s="1"/>
      <c r="N33" s="1"/>
    </row>
    <row r="34" spans="1:14" x14ac:dyDescent="0.55000000000000004">
      <c r="A34" s="1"/>
      <c r="B34" s="1"/>
      <c r="C34" s="1"/>
      <c r="D34" s="1"/>
      <c r="E34" s="1"/>
      <c r="F34" s="1"/>
      <c r="G34" s="1"/>
      <c r="H34" s="1"/>
      <c r="I34" s="1"/>
      <c r="J34" s="1"/>
      <c r="K34" s="1"/>
      <c r="L34" s="1"/>
      <c r="M34" s="1"/>
      <c r="N34" s="1"/>
    </row>
    <row r="35" spans="1:14" x14ac:dyDescent="0.55000000000000004">
      <c r="A35" s="1"/>
      <c r="B35" s="1"/>
      <c r="C35" s="1"/>
      <c r="D35" s="1"/>
      <c r="E35" s="1"/>
      <c r="F35" s="1"/>
      <c r="G35" s="1"/>
      <c r="H35" s="1"/>
      <c r="I35" s="1"/>
      <c r="J35" s="1"/>
      <c r="K35" s="1"/>
      <c r="L35" s="1"/>
      <c r="M35" s="1"/>
      <c r="N35" s="1"/>
    </row>
  </sheetData>
  <conditionalFormatting sqref="B3:I32">
    <cfRule type="expression" dxfId="398" priority="9" stopIfTrue="1">
      <formula>$H3="Closed"</formula>
    </cfRule>
  </conditionalFormatting>
  <dataValidations count="1">
    <dataValidation type="list" allowBlank="1" showInputMessage="1" showErrorMessage="1" sqref="H3:H32" xr:uid="{00000000-0002-0000-08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78" fitToHeight="0" orientation="landscape" r:id="rId1"/>
  <headerFooter>
    <oddHeader>&amp;C&amp;A</oddHeader>
    <oddFooter>&amp;LPrinted &amp;D&amp;C&amp;F&amp;R&amp;P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JJ201"/>
  <sheetViews>
    <sheetView zoomScale="66" zoomScaleNormal="80" workbookViewId="0">
      <selection activeCell="B12" sqref="B12"/>
    </sheetView>
  </sheetViews>
  <sheetFormatPr defaultColWidth="8.7890625" defaultRowHeight="14.4" x14ac:dyDescent="0.55000000000000004"/>
  <cols>
    <col min="1" max="1" width="4.68359375" customWidth="1"/>
    <col min="2" max="2" width="6" customWidth="1"/>
    <col min="3" max="7" width="3.7890625" customWidth="1"/>
    <col min="8" max="8" width="21.41796875" customWidth="1"/>
    <col min="10" max="10" width="8.83984375" bestFit="1" customWidth="1"/>
    <col min="12" max="12" width="19.47265625" style="1" customWidth="1"/>
    <col min="13" max="15" width="22.41796875" customWidth="1"/>
    <col min="16" max="17" width="22.41796875" hidden="1" customWidth="1"/>
    <col min="18" max="69" width="2.3125" customWidth="1"/>
    <col min="70" max="197" width="2.3125" hidden="1" customWidth="1"/>
    <col min="198" max="198" width="1.3671875" customWidth="1"/>
    <col min="199" max="210" width="3" customWidth="1"/>
    <col min="211" max="211" width="1.3671875" customWidth="1"/>
    <col min="214" max="215" width="8.83984375" style="275" bestFit="1" customWidth="1"/>
    <col min="218" max="219" width="8.83984375" style="275" bestFit="1" customWidth="1"/>
    <col min="222" max="223" width="8.83984375" style="275" bestFit="1" customWidth="1"/>
    <col min="226" max="227" width="8.83984375" style="275" bestFit="1" customWidth="1"/>
    <col min="228" max="228" width="32.26171875" customWidth="1"/>
    <col min="229" max="229" width="8.83984375" bestFit="1" customWidth="1"/>
    <col min="230" max="230" width="22.41796875" customWidth="1"/>
    <col min="231" max="232" width="15" customWidth="1"/>
    <col min="233" max="233" width="8.83984375" hidden="1" customWidth="1"/>
    <col min="234" max="234" width="9.15625" hidden="1" customWidth="1"/>
    <col min="235" max="235" width="9" hidden="1" customWidth="1"/>
    <col min="236" max="236" width="9.68359375" hidden="1" customWidth="1"/>
    <col min="237" max="237" width="9.41796875" hidden="1" customWidth="1"/>
    <col min="238" max="239" width="8.83984375" hidden="1" customWidth="1"/>
    <col min="240" max="240" width="9" hidden="1" customWidth="1"/>
    <col min="241" max="241" width="8.83984375" hidden="1" customWidth="1"/>
    <col min="242" max="242" width="9.15625" hidden="1" customWidth="1"/>
    <col min="243" max="244" width="8.83984375" hidden="1" customWidth="1"/>
    <col min="245" max="245" width="9" hidden="1" customWidth="1"/>
    <col min="246" max="248" width="8.83984375" hidden="1" customWidth="1"/>
    <col min="249" max="249" width="15.62890625" customWidth="1"/>
    <col min="250" max="252" width="14.578125" customWidth="1"/>
    <col min="254" max="254" width="19.578125" customWidth="1"/>
  </cols>
  <sheetData>
    <row r="1" spans="1:270" ht="36" customHeight="1" thickBot="1" x14ac:dyDescent="1">
      <c r="A1" s="301" t="s">
        <v>288</v>
      </c>
      <c r="B1" s="302"/>
      <c r="C1" s="303"/>
      <c r="D1" s="303"/>
      <c r="E1" s="303"/>
      <c r="F1" s="303"/>
      <c r="G1" s="303"/>
      <c r="H1" s="303"/>
      <c r="I1" s="303"/>
      <c r="J1" s="303"/>
      <c r="K1" s="303"/>
      <c r="L1" s="303"/>
      <c r="M1" s="304" t="s">
        <v>261</v>
      </c>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4" t="s">
        <v>588</v>
      </c>
      <c r="GR1" s="303"/>
      <c r="GS1" s="303"/>
      <c r="GT1" s="303"/>
      <c r="GU1" s="303"/>
      <c r="GV1" s="303"/>
      <c r="GW1" s="303"/>
      <c r="GX1" s="303"/>
      <c r="GY1" s="303"/>
      <c r="GZ1" s="303"/>
      <c r="HA1" s="303"/>
      <c r="HB1" s="303"/>
      <c r="HC1" s="303"/>
      <c r="HD1" s="304" t="s">
        <v>589</v>
      </c>
      <c r="HE1" s="303"/>
      <c r="HF1" s="303"/>
      <c r="HG1" s="303"/>
      <c r="HH1" s="303"/>
      <c r="HI1" s="303"/>
      <c r="HJ1" s="303"/>
      <c r="HK1" s="303"/>
      <c r="HL1" s="303"/>
      <c r="HM1" s="303"/>
      <c r="HN1" s="303"/>
      <c r="HO1" s="303"/>
      <c r="HP1" s="303"/>
      <c r="HQ1" s="303"/>
      <c r="HR1" s="303"/>
      <c r="HS1" s="303"/>
      <c r="HT1" s="304" t="s">
        <v>590</v>
      </c>
      <c r="HU1" s="303"/>
      <c r="HV1" s="303"/>
      <c r="HW1" s="303"/>
      <c r="HX1" s="303"/>
      <c r="HY1" s="303"/>
      <c r="HZ1" s="303"/>
      <c r="IA1" s="303"/>
      <c r="IB1" s="303"/>
      <c r="IC1" s="303"/>
      <c r="ID1" s="303"/>
      <c r="IE1" s="303"/>
      <c r="IF1" s="303"/>
      <c r="IG1" s="303"/>
      <c r="IH1" s="303"/>
      <c r="II1" s="303"/>
      <c r="IJ1" s="303"/>
      <c r="IK1" s="303"/>
      <c r="IL1" s="303"/>
      <c r="IM1" s="303"/>
      <c r="IN1" s="303"/>
      <c r="IO1" s="303"/>
      <c r="IP1" s="303"/>
      <c r="IQ1" s="303"/>
      <c r="IR1" s="303"/>
      <c r="IS1" s="303"/>
      <c r="IT1" s="304" t="s">
        <v>566</v>
      </c>
      <c r="IU1" s="303"/>
      <c r="IV1" s="303"/>
      <c r="IW1" s="303"/>
      <c r="IX1" s="303"/>
      <c r="IY1" s="303"/>
      <c r="IZ1" s="303"/>
      <c r="JA1" s="303"/>
      <c r="JB1" s="303"/>
      <c r="JC1" s="303"/>
      <c r="JD1" s="303"/>
      <c r="JE1" s="303"/>
      <c r="JF1" s="303"/>
      <c r="JG1" s="303"/>
      <c r="JH1" s="307"/>
      <c r="JI1" s="307"/>
    </row>
    <row r="2" spans="1:270" s="5" customFormat="1" ht="16.5" customHeight="1" x14ac:dyDescent="0.7">
      <c r="A2" s="365" t="s">
        <v>563</v>
      </c>
      <c r="B2" s="365"/>
      <c r="C2" s="365"/>
      <c r="D2" s="365"/>
      <c r="E2" s="365"/>
      <c r="F2" s="365"/>
      <c r="G2" s="365"/>
      <c r="H2" s="122"/>
      <c r="I2" s="357" t="s">
        <v>568</v>
      </c>
      <c r="J2" s="358"/>
      <c r="K2" s="358"/>
      <c r="L2" s="359"/>
      <c r="M2" s="124"/>
      <c r="N2" s="366" t="s">
        <v>289</v>
      </c>
      <c r="O2" s="366"/>
      <c r="P2" s="125"/>
      <c r="Q2" s="125"/>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6"/>
      <c r="GP2" s="123"/>
      <c r="GQ2" s="127" t="s">
        <v>290</v>
      </c>
      <c r="GR2" s="128"/>
      <c r="GS2" s="128"/>
      <c r="GT2" s="128"/>
      <c r="GU2" s="128"/>
      <c r="GV2" s="128"/>
      <c r="GW2" s="128"/>
      <c r="GX2" s="128"/>
      <c r="GY2" s="128"/>
      <c r="GZ2" s="128"/>
      <c r="HA2" s="128"/>
      <c r="HB2" s="128"/>
      <c r="HC2" s="129"/>
      <c r="HD2" s="130" t="s">
        <v>291</v>
      </c>
      <c r="HE2" s="131"/>
      <c r="HF2" s="131"/>
      <c r="HG2" s="131" t="s">
        <v>292</v>
      </c>
      <c r="HH2" s="131" t="s">
        <v>293</v>
      </c>
      <c r="HI2" s="131" t="s">
        <v>294</v>
      </c>
      <c r="HJ2" s="131" t="s">
        <v>295</v>
      </c>
      <c r="HK2" s="131"/>
      <c r="HL2" s="282" t="s">
        <v>291</v>
      </c>
      <c r="HM2" s="131"/>
      <c r="HN2" s="131"/>
      <c r="HO2" s="131" t="s">
        <v>292</v>
      </c>
      <c r="HP2" s="131" t="s">
        <v>293</v>
      </c>
      <c r="HQ2" s="131" t="s">
        <v>294</v>
      </c>
      <c r="HR2" s="131" t="s">
        <v>14</v>
      </c>
      <c r="HS2" s="283"/>
      <c r="HT2" s="132" t="s">
        <v>296</v>
      </c>
      <c r="HU2" s="133">
        <f>HX10</f>
        <v>0</v>
      </c>
      <c r="HV2" s="134"/>
      <c r="HW2" s="368" t="s">
        <v>565</v>
      </c>
      <c r="HX2" s="369"/>
      <c r="HY2" s="369"/>
      <c r="HZ2" s="369"/>
      <c r="IA2" s="369"/>
      <c r="IB2" s="369"/>
      <c r="IC2" s="369"/>
      <c r="ID2" s="369"/>
      <c r="IE2" s="369"/>
      <c r="IF2" s="369"/>
      <c r="IG2" s="369"/>
      <c r="IH2" s="369"/>
      <c r="II2" s="369"/>
      <c r="IJ2" s="369"/>
      <c r="IK2" s="369"/>
      <c r="IL2" s="369"/>
      <c r="IM2" s="369"/>
      <c r="IN2" s="369"/>
      <c r="IO2" s="370"/>
      <c r="IP2" s="135">
        <f>HY10-IO10</f>
        <v>0</v>
      </c>
      <c r="IQ2" s="136" t="str">
        <f>IF(IP2&gt;0,"under budget","over budget")</f>
        <v>over budget</v>
      </c>
      <c r="IR2" s="136"/>
      <c r="IS2" s="137"/>
      <c r="IT2" s="406" t="s">
        <v>319</v>
      </c>
      <c r="IU2" s="360">
        <f>IU4*HH3</f>
        <v>0</v>
      </c>
      <c r="IV2" s="360">
        <f>IV4*HH4</f>
        <v>0</v>
      </c>
      <c r="IW2" s="360">
        <f>IW4*HH5</f>
        <v>0</v>
      </c>
      <c r="IX2" s="360">
        <f>IX4*HH6</f>
        <v>0</v>
      </c>
      <c r="IY2" s="360">
        <f>IY4*HH7</f>
        <v>0</v>
      </c>
      <c r="IZ2" s="360">
        <f>IZ4*HH8</f>
        <v>0</v>
      </c>
      <c r="JA2" s="360">
        <f>JA4*HH9</f>
        <v>0</v>
      </c>
      <c r="JB2" s="360">
        <f>JB4*HP3</f>
        <v>0</v>
      </c>
      <c r="JC2" s="360">
        <f>JC4*HP4</f>
        <v>0</v>
      </c>
      <c r="JD2" s="360">
        <f>JD4*HP5</f>
        <v>0</v>
      </c>
      <c r="JE2" s="360">
        <f>JE4*HP6</f>
        <v>0</v>
      </c>
      <c r="JF2" s="360">
        <f>JF4*HP7</f>
        <v>0</v>
      </c>
      <c r="JG2" s="360">
        <f>JG4*HP8</f>
        <v>0</v>
      </c>
      <c r="JH2" s="360">
        <f>JH4*HP9</f>
        <v>0</v>
      </c>
      <c r="JI2" s="307"/>
      <c r="JJ2" s="138"/>
    </row>
    <row r="3" spans="1:270" s="61" customFormat="1" ht="16.5" customHeight="1" thickBot="1" x14ac:dyDescent="0.6">
      <c r="A3" s="353" t="s">
        <v>562</v>
      </c>
      <c r="B3" s="353"/>
      <c r="C3" s="353"/>
      <c r="D3" s="353"/>
      <c r="E3" s="353"/>
      <c r="F3" s="353"/>
      <c r="G3" s="353"/>
      <c r="H3" s="353"/>
      <c r="I3" s="354" t="s">
        <v>564</v>
      </c>
      <c r="J3" s="355"/>
      <c r="K3" s="355"/>
      <c r="L3" s="356"/>
      <c r="M3" s="124"/>
      <c r="N3" s="367"/>
      <c r="O3" s="367"/>
      <c r="P3" s="125"/>
      <c r="Q3" s="125"/>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39"/>
      <c r="GQ3" s="127" t="s">
        <v>595</v>
      </c>
      <c r="GR3" s="128"/>
      <c r="GS3" s="128"/>
      <c r="GT3" s="128"/>
      <c r="GU3" s="128"/>
      <c r="GV3" s="128"/>
      <c r="GW3" s="128"/>
      <c r="GX3" s="128"/>
      <c r="GY3" s="128"/>
      <c r="GZ3" s="128"/>
      <c r="HA3" s="128"/>
      <c r="HB3" s="128"/>
      <c r="HC3" s="129"/>
      <c r="HD3" s="374"/>
      <c r="HE3" s="375"/>
      <c r="HF3" s="375"/>
      <c r="HG3" s="289" t="str">
        <f>LEFT(HD3)&amp;IF(ISNUMBER(FIND(" ",HD3)),MID(HD3,FIND(" ",HD3)+1,1),"")&amp;IF(ISNUMBER(FIND(" ",HD3,FIND(" ",HD3)+1)),MID(HD3,FIND(" ",HD3,FIND(" ",HD3)+1)+1,1),"")</f>
        <v/>
      </c>
      <c r="HH3" s="140"/>
      <c r="HI3" s="141"/>
      <c r="HJ3" s="381"/>
      <c r="HK3" s="387"/>
      <c r="HL3" s="374"/>
      <c r="HM3" s="375"/>
      <c r="HN3" s="375"/>
      <c r="HO3" s="289" t="str">
        <f>LEFT(HL3)&amp;IF(ISNUMBER(FIND(" ",HL3)),MID(HL3,FIND(" ",HL3)+1,1),"")&amp;IF(ISNUMBER(FIND(" ",HL3,FIND(" ",HL3)+1)),MID(HL3,FIND(" ",HL3,FIND(" ",HL3)+1)+1,1),"")</f>
        <v/>
      </c>
      <c r="HP3" s="140"/>
      <c r="HQ3" s="141"/>
      <c r="HR3" s="381"/>
      <c r="HS3" s="382"/>
      <c r="HT3" s="142" t="s">
        <v>297</v>
      </c>
      <c r="HU3" s="143">
        <v>0.15</v>
      </c>
      <c r="HV3" s="144">
        <f>HU2*HU3</f>
        <v>0</v>
      </c>
      <c r="HW3" s="371"/>
      <c r="HX3" s="372"/>
      <c r="HY3" s="372"/>
      <c r="HZ3" s="372"/>
      <c r="IA3" s="372"/>
      <c r="IB3" s="372"/>
      <c r="IC3" s="372"/>
      <c r="ID3" s="372"/>
      <c r="IE3" s="372"/>
      <c r="IF3" s="372"/>
      <c r="IG3" s="372"/>
      <c r="IH3" s="372"/>
      <c r="II3" s="372"/>
      <c r="IJ3" s="372"/>
      <c r="IK3" s="372"/>
      <c r="IL3" s="372"/>
      <c r="IM3" s="372"/>
      <c r="IN3" s="372"/>
      <c r="IO3" s="373"/>
      <c r="IP3" s="145" t="e">
        <f>IP2/HY10*100</f>
        <v>#DIV/0!</v>
      </c>
      <c r="IQ3" s="136" t="e">
        <f>IF(IP3&gt;0,"under budget","over budget")</f>
        <v>#DIV/0!</v>
      </c>
      <c r="IR3" s="136"/>
      <c r="IS3" s="146"/>
      <c r="IT3" s="407"/>
      <c r="IU3" s="360"/>
      <c r="IV3" s="360"/>
      <c r="IW3" s="360"/>
      <c r="IX3" s="360"/>
      <c r="IY3" s="360"/>
      <c r="IZ3" s="360"/>
      <c r="JA3" s="360"/>
      <c r="JB3" s="360"/>
      <c r="JC3" s="360"/>
      <c r="JD3" s="360"/>
      <c r="JE3" s="360"/>
      <c r="JF3" s="360"/>
      <c r="JG3" s="360"/>
      <c r="JH3" s="360"/>
      <c r="JI3" s="307"/>
      <c r="JJ3" s="138"/>
    </row>
    <row r="4" spans="1:270" s="61" customFormat="1" ht="16.5" customHeight="1" x14ac:dyDescent="0.95">
      <c r="A4" s="353"/>
      <c r="B4" s="353"/>
      <c r="C4" s="353"/>
      <c r="D4" s="353"/>
      <c r="E4" s="353"/>
      <c r="F4" s="353"/>
      <c r="G4" s="353"/>
      <c r="H4" s="353"/>
      <c r="I4" s="354"/>
      <c r="J4" s="355"/>
      <c r="K4" s="355"/>
      <c r="L4" s="356"/>
      <c r="M4" s="124"/>
      <c r="N4" s="383">
        <v>44089</v>
      </c>
      <c r="O4" s="384"/>
      <c r="P4" s="125"/>
      <c r="Q4" s="125"/>
      <c r="R4" s="119" t="s">
        <v>298</v>
      </c>
      <c r="S4" s="120"/>
      <c r="T4" s="120"/>
      <c r="U4" s="120"/>
      <c r="V4" s="120"/>
      <c r="W4" s="120"/>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9"/>
      <c r="GQ4" s="127" t="s">
        <v>299</v>
      </c>
      <c r="GR4" s="148"/>
      <c r="GS4" s="148"/>
      <c r="GT4" s="148"/>
      <c r="GU4" s="148"/>
      <c r="GV4" s="148"/>
      <c r="GW4" s="148"/>
      <c r="GX4" s="148"/>
      <c r="GY4" s="148"/>
      <c r="GZ4" s="148"/>
      <c r="HA4" s="148"/>
      <c r="HB4" s="148"/>
      <c r="HC4" s="129"/>
      <c r="HD4" s="374"/>
      <c r="HE4" s="375"/>
      <c r="HF4" s="375"/>
      <c r="HG4" s="289" t="str">
        <f t="shared" ref="HG4:HG8" si="0">LEFT(HD4)&amp;IF(ISNUMBER(FIND(" ",HD4)),MID(HD4,FIND(" ",HD4)+1,1),"")&amp;IF(ISNUMBER(FIND(" ",HD4,FIND(" ",HD4)+1)),MID(HD4,FIND(" ",HD4,FIND(" ",HD4)+1)+1,1),"")</f>
        <v/>
      </c>
      <c r="HH4" s="140"/>
      <c r="HI4" s="141"/>
      <c r="HJ4" s="381"/>
      <c r="HK4" s="387"/>
      <c r="HL4" s="374"/>
      <c r="HM4" s="375"/>
      <c r="HN4" s="375"/>
      <c r="HO4" s="289" t="str">
        <f t="shared" ref="HO4:HO8" si="1">LEFT(HL4)&amp;IF(ISNUMBER(FIND(" ",HL4)),MID(HL4,FIND(" ",HL4)+1,1),"")&amp;IF(ISNUMBER(FIND(" ",HL4,FIND(" ",HL4)+1)),MID(HL4,FIND(" ",HL4,FIND(" ",HL4)+1)+1,1),"")</f>
        <v/>
      </c>
      <c r="HP4" s="140"/>
      <c r="HQ4" s="141"/>
      <c r="HR4" s="381"/>
      <c r="HS4" s="382"/>
      <c r="HT4" s="149" t="s">
        <v>300</v>
      </c>
      <c r="HU4" s="150">
        <f>HU2+HV3</f>
        <v>0</v>
      </c>
      <c r="HV4" s="151"/>
      <c r="HW4" s="152" t="s">
        <v>301</v>
      </c>
      <c r="HX4" s="153">
        <v>2020</v>
      </c>
      <c r="HY4" s="390">
        <f>IL10</f>
        <v>0</v>
      </c>
      <c r="HZ4" s="391"/>
      <c r="IA4" s="391"/>
      <c r="IB4" s="391"/>
      <c r="IC4" s="391"/>
      <c r="ID4" s="391"/>
      <c r="IE4" s="391"/>
      <c r="IF4" s="391"/>
      <c r="IG4" s="391"/>
      <c r="IH4" s="391"/>
      <c r="II4" s="391"/>
      <c r="IJ4" s="391"/>
      <c r="IK4" s="391"/>
      <c r="IL4" s="391"/>
      <c r="IM4" s="391"/>
      <c r="IN4" s="391"/>
      <c r="IO4" s="392"/>
      <c r="IP4" s="145"/>
      <c r="IQ4" s="136"/>
      <c r="IR4" s="136"/>
      <c r="IS4" s="146"/>
      <c r="IT4" s="407" t="s">
        <v>327</v>
      </c>
      <c r="IU4" s="173">
        <f t="shared" ref="IU4:JH4" si="2">SUM(IU12:IU152)</f>
        <v>0</v>
      </c>
      <c r="IV4" s="173">
        <f t="shared" si="2"/>
        <v>0</v>
      </c>
      <c r="IW4" s="173">
        <f t="shared" si="2"/>
        <v>0</v>
      </c>
      <c r="IX4" s="173">
        <f t="shared" si="2"/>
        <v>0</v>
      </c>
      <c r="IY4" s="173">
        <f t="shared" si="2"/>
        <v>0</v>
      </c>
      <c r="IZ4" s="173">
        <f t="shared" si="2"/>
        <v>0</v>
      </c>
      <c r="JA4" s="173">
        <f t="shared" si="2"/>
        <v>0</v>
      </c>
      <c r="JB4" s="173">
        <f t="shared" si="2"/>
        <v>0</v>
      </c>
      <c r="JC4" s="173">
        <f t="shared" si="2"/>
        <v>0</v>
      </c>
      <c r="JD4" s="173">
        <f t="shared" si="2"/>
        <v>0</v>
      </c>
      <c r="JE4" s="173">
        <f t="shared" si="2"/>
        <v>0</v>
      </c>
      <c r="JF4" s="173">
        <f t="shared" si="2"/>
        <v>0</v>
      </c>
      <c r="JG4" s="173">
        <f t="shared" si="2"/>
        <v>0</v>
      </c>
      <c r="JH4" s="173">
        <f t="shared" si="2"/>
        <v>0</v>
      </c>
      <c r="JI4" s="307"/>
      <c r="JJ4" s="138"/>
    </row>
    <row r="5" spans="1:270" s="61" customFormat="1" ht="16.5" customHeight="1" thickBot="1" x14ac:dyDescent="0.6">
      <c r="A5" s="353"/>
      <c r="B5" s="353"/>
      <c r="C5" s="353"/>
      <c r="D5" s="353"/>
      <c r="E5" s="353"/>
      <c r="F5" s="353"/>
      <c r="G5" s="353"/>
      <c r="H5" s="353"/>
      <c r="I5" s="354"/>
      <c r="J5" s="355"/>
      <c r="K5" s="355"/>
      <c r="L5" s="356"/>
      <c r="M5" s="124"/>
      <c r="N5" s="385"/>
      <c r="O5" s="386"/>
      <c r="P5" s="125"/>
      <c r="Q5" s="125"/>
      <c r="R5" s="388">
        <f>HZ8</f>
        <v>44082</v>
      </c>
      <c r="S5" s="388"/>
      <c r="T5" s="388"/>
      <c r="U5" s="388"/>
      <c r="V5" s="388">
        <f>IA8</f>
        <v>44112</v>
      </c>
      <c r="W5" s="388"/>
      <c r="X5" s="388"/>
      <c r="Y5" s="388"/>
      <c r="Z5" s="388">
        <f>IB8</f>
        <v>44143</v>
      </c>
      <c r="AA5" s="388"/>
      <c r="AB5" s="388"/>
      <c r="AC5" s="388"/>
      <c r="AD5" s="388"/>
      <c r="AE5" s="388">
        <f>IC8</f>
        <v>44173</v>
      </c>
      <c r="AF5" s="388"/>
      <c r="AG5" s="388"/>
      <c r="AH5" s="388"/>
      <c r="AI5" s="388">
        <f>ID8</f>
        <v>44204</v>
      </c>
      <c r="AJ5" s="388"/>
      <c r="AK5" s="388"/>
      <c r="AL5" s="388"/>
      <c r="AM5" s="388"/>
      <c r="AN5" s="388">
        <f>IE8</f>
        <v>44235</v>
      </c>
      <c r="AO5" s="388"/>
      <c r="AP5" s="388"/>
      <c r="AQ5" s="388"/>
      <c r="AR5" s="388">
        <f>IF8</f>
        <v>44263</v>
      </c>
      <c r="AS5" s="388"/>
      <c r="AT5" s="388"/>
      <c r="AU5" s="388"/>
      <c r="AV5" s="388">
        <f>IG8</f>
        <v>44294</v>
      </c>
      <c r="AW5" s="388"/>
      <c r="AX5" s="388"/>
      <c r="AY5" s="388"/>
      <c r="AZ5" s="388"/>
      <c r="BA5" s="388">
        <f>IH8</f>
        <v>44324</v>
      </c>
      <c r="BB5" s="388"/>
      <c r="BC5" s="388"/>
      <c r="BD5" s="388"/>
      <c r="BE5" s="388">
        <f>II8</f>
        <v>44355</v>
      </c>
      <c r="BF5" s="388"/>
      <c r="BG5" s="388"/>
      <c r="BH5" s="388"/>
      <c r="BI5" s="388">
        <f>IJ8</f>
        <v>44385</v>
      </c>
      <c r="BJ5" s="388"/>
      <c r="BK5" s="388"/>
      <c r="BL5" s="388"/>
      <c r="BM5" s="388"/>
      <c r="BN5" s="388">
        <f>IK8</f>
        <v>44416</v>
      </c>
      <c r="BO5" s="388"/>
      <c r="BP5" s="388"/>
      <c r="BQ5" s="388"/>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9"/>
      <c r="GQ5" s="127" t="s">
        <v>594</v>
      </c>
      <c r="GR5" s="148"/>
      <c r="GS5" s="148"/>
      <c r="GT5" s="148"/>
      <c r="GU5" s="148"/>
      <c r="GV5" s="148"/>
      <c r="GW5" s="148"/>
      <c r="GX5" s="148"/>
      <c r="GY5" s="148"/>
      <c r="GZ5" s="148"/>
      <c r="HA5" s="148"/>
      <c r="HB5" s="148"/>
      <c r="HC5" s="129"/>
      <c r="HD5" s="374"/>
      <c r="HE5" s="375"/>
      <c r="HF5" s="375"/>
      <c r="HG5" s="289" t="str">
        <f t="shared" si="0"/>
        <v/>
      </c>
      <c r="HH5" s="140"/>
      <c r="HI5" s="141"/>
      <c r="HJ5" s="381"/>
      <c r="HK5" s="387"/>
      <c r="HL5" s="374"/>
      <c r="HM5" s="375"/>
      <c r="HN5" s="375"/>
      <c r="HO5" s="289" t="str">
        <f t="shared" si="1"/>
        <v/>
      </c>
      <c r="HP5" s="140"/>
      <c r="HQ5" s="141"/>
      <c r="HR5" s="381"/>
      <c r="HS5" s="382"/>
      <c r="HT5" s="142" t="s">
        <v>302</v>
      </c>
      <c r="HU5" s="143">
        <v>0.15</v>
      </c>
      <c r="HV5" s="144">
        <f>HU4*HU5</f>
        <v>0</v>
      </c>
      <c r="HW5" s="152" t="s">
        <v>301</v>
      </c>
      <c r="HX5" s="154">
        <f>HX4+1</f>
        <v>2021</v>
      </c>
      <c r="HY5" s="155">
        <f>IM10</f>
        <v>0</v>
      </c>
      <c r="HZ5" s="155"/>
      <c r="IA5" s="155"/>
      <c r="IB5" s="155"/>
      <c r="IC5" s="155"/>
      <c r="ID5" s="155"/>
      <c r="IE5" s="155"/>
      <c r="IF5" s="155"/>
      <c r="IG5" s="155"/>
      <c r="IH5" s="155"/>
      <c r="II5" s="155"/>
      <c r="IJ5" s="155"/>
      <c r="IK5" s="155"/>
      <c r="IL5" s="155"/>
      <c r="IM5" s="155"/>
      <c r="IN5" s="155"/>
      <c r="IO5" s="156">
        <f>IM10</f>
        <v>0</v>
      </c>
      <c r="IP5" s="145"/>
      <c r="IQ5" s="136"/>
      <c r="IR5" s="136"/>
      <c r="IS5" s="146"/>
      <c r="IT5" s="407"/>
      <c r="IU5" s="182">
        <f>HI3</f>
        <v>0</v>
      </c>
      <c r="IV5" s="182">
        <f>HI4</f>
        <v>0</v>
      </c>
      <c r="IW5" s="182">
        <f>HI5</f>
        <v>0</v>
      </c>
      <c r="IX5" s="182">
        <f>HI6</f>
        <v>0</v>
      </c>
      <c r="IY5" s="182">
        <f>HI7</f>
        <v>0</v>
      </c>
      <c r="IZ5" s="182">
        <f>HI8</f>
        <v>0</v>
      </c>
      <c r="JA5" s="182">
        <f>HI9</f>
        <v>0</v>
      </c>
      <c r="JB5" s="182">
        <f>HQ3</f>
        <v>0</v>
      </c>
      <c r="JC5" s="182">
        <f>HQ4</f>
        <v>0</v>
      </c>
      <c r="JD5" s="182">
        <f>HQ5</f>
        <v>0</v>
      </c>
      <c r="JE5" s="182">
        <f>HQ6</f>
        <v>0</v>
      </c>
      <c r="JF5" s="182">
        <f>HQ7</f>
        <v>0</v>
      </c>
      <c r="JG5" s="182">
        <f>HQ8</f>
        <v>0</v>
      </c>
      <c r="JH5" s="182">
        <f>HQ9</f>
        <v>0</v>
      </c>
      <c r="JI5" s="307"/>
      <c r="JJ5" s="138"/>
    </row>
    <row r="6" spans="1:270" s="61" customFormat="1" ht="16.5" customHeight="1" x14ac:dyDescent="0.55000000000000004">
      <c r="A6" s="353"/>
      <c r="B6" s="353"/>
      <c r="C6" s="353"/>
      <c r="D6" s="353"/>
      <c r="E6" s="353"/>
      <c r="F6" s="353"/>
      <c r="G6" s="353"/>
      <c r="H6" s="353"/>
      <c r="I6" s="292"/>
      <c r="J6" s="293" t="s">
        <v>303</v>
      </c>
      <c r="K6" s="157">
        <v>7</v>
      </c>
      <c r="L6" s="294" t="s">
        <v>304</v>
      </c>
      <c r="M6" s="124"/>
      <c r="N6" s="158" t="s">
        <v>305</v>
      </c>
      <c r="O6" s="159">
        <f>N4-WEEKDAY(N4-2)</f>
        <v>44088</v>
      </c>
      <c r="P6" s="125"/>
      <c r="Q6" s="125"/>
      <c r="R6" s="389">
        <f>HZ9</f>
        <v>0</v>
      </c>
      <c r="S6" s="389"/>
      <c r="T6" s="389"/>
      <c r="U6" s="389"/>
      <c r="V6" s="389">
        <f>IA9</f>
        <v>0</v>
      </c>
      <c r="W6" s="389"/>
      <c r="X6" s="389"/>
      <c r="Y6" s="389"/>
      <c r="Z6" s="389">
        <f>IB9</f>
        <v>0</v>
      </c>
      <c r="AA6" s="389"/>
      <c r="AB6" s="389"/>
      <c r="AC6" s="389"/>
      <c r="AD6" s="389"/>
      <c r="AE6" s="389">
        <f>IC9</f>
        <v>0</v>
      </c>
      <c r="AF6" s="389"/>
      <c r="AG6" s="389"/>
      <c r="AH6" s="389"/>
      <c r="AI6" s="389">
        <f>ID9</f>
        <v>0</v>
      </c>
      <c r="AJ6" s="389"/>
      <c r="AK6" s="389"/>
      <c r="AL6" s="389"/>
      <c r="AM6" s="389"/>
      <c r="AN6" s="389">
        <f>IE9</f>
        <v>0</v>
      </c>
      <c r="AO6" s="389"/>
      <c r="AP6" s="389"/>
      <c r="AQ6" s="389"/>
      <c r="AR6" s="389">
        <f>IF9</f>
        <v>0</v>
      </c>
      <c r="AS6" s="389"/>
      <c r="AT6" s="389"/>
      <c r="AU6" s="389"/>
      <c r="AV6" s="389">
        <f>IG9</f>
        <v>0</v>
      </c>
      <c r="AW6" s="389"/>
      <c r="AX6" s="389"/>
      <c r="AY6" s="389"/>
      <c r="AZ6" s="389"/>
      <c r="BA6" s="389">
        <f>IH9</f>
        <v>0</v>
      </c>
      <c r="BB6" s="389"/>
      <c r="BC6" s="389"/>
      <c r="BD6" s="389"/>
      <c r="BE6" s="389">
        <f>II9</f>
        <v>0</v>
      </c>
      <c r="BF6" s="389"/>
      <c r="BG6" s="389"/>
      <c r="BH6" s="389"/>
      <c r="BI6" s="389">
        <f>IJ9</f>
        <v>0</v>
      </c>
      <c r="BJ6" s="389"/>
      <c r="BK6" s="389"/>
      <c r="BL6" s="389"/>
      <c r="BM6" s="389"/>
      <c r="BN6" s="389">
        <f>IK9</f>
        <v>0</v>
      </c>
      <c r="BO6" s="389"/>
      <c r="BP6" s="389"/>
      <c r="BQ6" s="389"/>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60"/>
      <c r="GQ6" s="361" t="s">
        <v>306</v>
      </c>
      <c r="GR6" s="361" t="s">
        <v>307</v>
      </c>
      <c r="GS6" s="361" t="s">
        <v>308</v>
      </c>
      <c r="GT6" s="361" t="s">
        <v>309</v>
      </c>
      <c r="GU6" s="361" t="s">
        <v>310</v>
      </c>
      <c r="GV6" s="361" t="s">
        <v>311</v>
      </c>
      <c r="GW6" s="361" t="s">
        <v>312</v>
      </c>
      <c r="GX6" s="361" t="s">
        <v>313</v>
      </c>
      <c r="GY6" s="361" t="s">
        <v>314</v>
      </c>
      <c r="GZ6" s="361" t="s">
        <v>315</v>
      </c>
      <c r="HA6" s="361" t="s">
        <v>316</v>
      </c>
      <c r="HB6" s="361" t="s">
        <v>317</v>
      </c>
      <c r="HC6" s="160"/>
      <c r="HD6" s="374"/>
      <c r="HE6" s="375"/>
      <c r="HF6" s="375"/>
      <c r="HG6" s="289" t="str">
        <f t="shared" si="0"/>
        <v/>
      </c>
      <c r="HH6" s="140"/>
      <c r="HI6" s="141"/>
      <c r="HJ6" s="381"/>
      <c r="HK6" s="387"/>
      <c r="HL6" s="374"/>
      <c r="HM6" s="375"/>
      <c r="HN6" s="375"/>
      <c r="HO6" s="289" t="str">
        <f t="shared" si="1"/>
        <v/>
      </c>
      <c r="HP6" s="140"/>
      <c r="HQ6" s="141"/>
      <c r="HR6" s="381"/>
      <c r="HS6" s="382"/>
      <c r="HT6" s="149" t="s">
        <v>318</v>
      </c>
      <c r="HU6" s="150">
        <f>HU4+HV5</f>
        <v>0</v>
      </c>
      <c r="HV6" s="151"/>
      <c r="HW6" s="161" t="s">
        <v>301</v>
      </c>
      <c r="HX6" s="162">
        <f>HX5+1</f>
        <v>2022</v>
      </c>
      <c r="HY6" s="402">
        <f>IN10</f>
        <v>0</v>
      </c>
      <c r="HZ6" s="402"/>
      <c r="IA6" s="402"/>
      <c r="IB6" s="402"/>
      <c r="IC6" s="402"/>
      <c r="ID6" s="402"/>
      <c r="IE6" s="402"/>
      <c r="IF6" s="402"/>
      <c r="IG6" s="402"/>
      <c r="IH6" s="402"/>
      <c r="II6" s="402"/>
      <c r="IJ6" s="402"/>
      <c r="IK6" s="402"/>
      <c r="IL6" s="402"/>
      <c r="IM6" s="402"/>
      <c r="IN6" s="402"/>
      <c r="IO6" s="403"/>
      <c r="IP6" s="404">
        <f>HV3+IP2</f>
        <v>0</v>
      </c>
      <c r="IQ6" s="404"/>
      <c r="IR6" s="404"/>
      <c r="IS6" s="137"/>
      <c r="IT6" s="305"/>
      <c r="IU6" s="305"/>
      <c r="IV6" s="305"/>
      <c r="IW6" s="305"/>
      <c r="IX6" s="305"/>
      <c r="IY6" s="305"/>
      <c r="IZ6" s="305"/>
      <c r="JA6" s="305"/>
      <c r="JB6" s="305"/>
      <c r="JC6" s="305"/>
      <c r="JD6" s="305"/>
      <c r="JE6" s="305"/>
      <c r="JF6" s="305"/>
      <c r="JG6" s="305"/>
      <c r="JH6" s="305"/>
      <c r="JI6" s="307"/>
      <c r="JJ6" s="138"/>
    </row>
    <row r="7" spans="1:270" s="61" customFormat="1" ht="16.5" customHeight="1" x14ac:dyDescent="0.55000000000000004">
      <c r="A7" s="353"/>
      <c r="B7" s="353"/>
      <c r="C7" s="353"/>
      <c r="D7" s="353"/>
      <c r="E7" s="353"/>
      <c r="F7" s="353"/>
      <c r="G7" s="353"/>
      <c r="H7" s="353"/>
      <c r="I7" s="295"/>
      <c r="J7" s="296"/>
      <c r="K7" s="296"/>
      <c r="L7" s="297"/>
      <c r="M7" s="124"/>
      <c r="N7" s="163"/>
      <c r="O7" s="124"/>
      <c r="P7" s="125"/>
      <c r="Q7" s="125"/>
      <c r="R7" s="352">
        <f>N9+7-WEEKDAY(N9-2)</f>
        <v>44088</v>
      </c>
      <c r="S7" s="352">
        <f t="shared" ref="S7:CD7" si="3">R7+7</f>
        <v>44095</v>
      </c>
      <c r="T7" s="352">
        <f t="shared" si="3"/>
        <v>44102</v>
      </c>
      <c r="U7" s="352">
        <f t="shared" si="3"/>
        <v>44109</v>
      </c>
      <c r="V7" s="352">
        <f t="shared" si="3"/>
        <v>44116</v>
      </c>
      <c r="W7" s="352">
        <f t="shared" si="3"/>
        <v>44123</v>
      </c>
      <c r="X7" s="352">
        <f t="shared" si="3"/>
        <v>44130</v>
      </c>
      <c r="Y7" s="352">
        <f t="shared" si="3"/>
        <v>44137</v>
      </c>
      <c r="Z7" s="352">
        <f t="shared" si="3"/>
        <v>44144</v>
      </c>
      <c r="AA7" s="352">
        <f t="shared" si="3"/>
        <v>44151</v>
      </c>
      <c r="AB7" s="352">
        <f t="shared" si="3"/>
        <v>44158</v>
      </c>
      <c r="AC7" s="352">
        <f t="shared" si="3"/>
        <v>44165</v>
      </c>
      <c r="AD7" s="352">
        <f t="shared" si="3"/>
        <v>44172</v>
      </c>
      <c r="AE7" s="352">
        <f t="shared" si="3"/>
        <v>44179</v>
      </c>
      <c r="AF7" s="352">
        <f t="shared" si="3"/>
        <v>44186</v>
      </c>
      <c r="AG7" s="352">
        <f t="shared" si="3"/>
        <v>44193</v>
      </c>
      <c r="AH7" s="352">
        <f t="shared" si="3"/>
        <v>44200</v>
      </c>
      <c r="AI7" s="352">
        <f t="shared" si="3"/>
        <v>44207</v>
      </c>
      <c r="AJ7" s="352">
        <f t="shared" si="3"/>
        <v>44214</v>
      </c>
      <c r="AK7" s="352">
        <f t="shared" si="3"/>
        <v>44221</v>
      </c>
      <c r="AL7" s="352">
        <f t="shared" si="3"/>
        <v>44228</v>
      </c>
      <c r="AM7" s="352">
        <f t="shared" si="3"/>
        <v>44235</v>
      </c>
      <c r="AN7" s="352">
        <f t="shared" si="3"/>
        <v>44242</v>
      </c>
      <c r="AO7" s="352">
        <f t="shared" si="3"/>
        <v>44249</v>
      </c>
      <c r="AP7" s="352">
        <f t="shared" si="3"/>
        <v>44256</v>
      </c>
      <c r="AQ7" s="352">
        <f t="shared" si="3"/>
        <v>44263</v>
      </c>
      <c r="AR7" s="352">
        <f t="shared" si="3"/>
        <v>44270</v>
      </c>
      <c r="AS7" s="352">
        <f t="shared" si="3"/>
        <v>44277</v>
      </c>
      <c r="AT7" s="352">
        <f t="shared" si="3"/>
        <v>44284</v>
      </c>
      <c r="AU7" s="352">
        <f t="shared" si="3"/>
        <v>44291</v>
      </c>
      <c r="AV7" s="352">
        <f t="shared" si="3"/>
        <v>44298</v>
      </c>
      <c r="AW7" s="352">
        <f t="shared" si="3"/>
        <v>44305</v>
      </c>
      <c r="AX7" s="352">
        <f t="shared" si="3"/>
        <v>44312</v>
      </c>
      <c r="AY7" s="352">
        <f t="shared" si="3"/>
        <v>44319</v>
      </c>
      <c r="AZ7" s="352">
        <f t="shared" si="3"/>
        <v>44326</v>
      </c>
      <c r="BA7" s="352">
        <f t="shared" si="3"/>
        <v>44333</v>
      </c>
      <c r="BB7" s="352">
        <f t="shared" si="3"/>
        <v>44340</v>
      </c>
      <c r="BC7" s="352">
        <f t="shared" si="3"/>
        <v>44347</v>
      </c>
      <c r="BD7" s="352">
        <f t="shared" si="3"/>
        <v>44354</v>
      </c>
      <c r="BE7" s="352">
        <f t="shared" si="3"/>
        <v>44361</v>
      </c>
      <c r="BF7" s="352">
        <f t="shared" si="3"/>
        <v>44368</v>
      </c>
      <c r="BG7" s="352">
        <f t="shared" si="3"/>
        <v>44375</v>
      </c>
      <c r="BH7" s="352">
        <f t="shared" si="3"/>
        <v>44382</v>
      </c>
      <c r="BI7" s="352">
        <f t="shared" si="3"/>
        <v>44389</v>
      </c>
      <c r="BJ7" s="352">
        <f t="shared" si="3"/>
        <v>44396</v>
      </c>
      <c r="BK7" s="352">
        <f t="shared" si="3"/>
        <v>44403</v>
      </c>
      <c r="BL7" s="352">
        <f t="shared" si="3"/>
        <v>44410</v>
      </c>
      <c r="BM7" s="352">
        <f t="shared" si="3"/>
        <v>44417</v>
      </c>
      <c r="BN7" s="352">
        <f>BM7+7</f>
        <v>44424</v>
      </c>
      <c r="BO7" s="352">
        <f>BN7+7</f>
        <v>44431</v>
      </c>
      <c r="BP7" s="352">
        <f t="shared" si="3"/>
        <v>44438</v>
      </c>
      <c r="BQ7" s="352">
        <f t="shared" si="3"/>
        <v>44445</v>
      </c>
      <c r="BR7" s="364">
        <f t="shared" si="3"/>
        <v>44452</v>
      </c>
      <c r="BS7" s="364">
        <f t="shared" si="3"/>
        <v>44459</v>
      </c>
      <c r="BT7" s="364">
        <f t="shared" si="3"/>
        <v>44466</v>
      </c>
      <c r="BU7" s="364">
        <f t="shared" si="3"/>
        <v>44473</v>
      </c>
      <c r="BV7" s="364">
        <f t="shared" si="3"/>
        <v>44480</v>
      </c>
      <c r="BW7" s="364">
        <f t="shared" si="3"/>
        <v>44487</v>
      </c>
      <c r="BX7" s="364">
        <f t="shared" si="3"/>
        <v>44494</v>
      </c>
      <c r="BY7" s="364">
        <f t="shared" si="3"/>
        <v>44501</v>
      </c>
      <c r="BZ7" s="364">
        <f t="shared" si="3"/>
        <v>44508</v>
      </c>
      <c r="CA7" s="364">
        <f t="shared" si="3"/>
        <v>44515</v>
      </c>
      <c r="CB7" s="364">
        <f t="shared" si="3"/>
        <v>44522</v>
      </c>
      <c r="CC7" s="364">
        <f t="shared" si="3"/>
        <v>44529</v>
      </c>
      <c r="CD7" s="364">
        <f t="shared" si="3"/>
        <v>44536</v>
      </c>
      <c r="CE7" s="364">
        <f t="shared" ref="CE7:EP7" si="4">CD7+7</f>
        <v>44543</v>
      </c>
      <c r="CF7" s="364">
        <f t="shared" si="4"/>
        <v>44550</v>
      </c>
      <c r="CG7" s="364">
        <f t="shared" si="4"/>
        <v>44557</v>
      </c>
      <c r="CH7" s="364">
        <f t="shared" si="4"/>
        <v>44564</v>
      </c>
      <c r="CI7" s="364">
        <f t="shared" si="4"/>
        <v>44571</v>
      </c>
      <c r="CJ7" s="364">
        <f t="shared" si="4"/>
        <v>44578</v>
      </c>
      <c r="CK7" s="364">
        <f t="shared" si="4"/>
        <v>44585</v>
      </c>
      <c r="CL7" s="364">
        <f t="shared" si="4"/>
        <v>44592</v>
      </c>
      <c r="CM7" s="364">
        <f t="shared" si="4"/>
        <v>44599</v>
      </c>
      <c r="CN7" s="364">
        <f t="shared" si="4"/>
        <v>44606</v>
      </c>
      <c r="CO7" s="364">
        <f t="shared" si="4"/>
        <v>44613</v>
      </c>
      <c r="CP7" s="364">
        <f t="shared" si="4"/>
        <v>44620</v>
      </c>
      <c r="CQ7" s="364">
        <f t="shared" si="4"/>
        <v>44627</v>
      </c>
      <c r="CR7" s="364">
        <f t="shared" si="4"/>
        <v>44634</v>
      </c>
      <c r="CS7" s="364">
        <f t="shared" si="4"/>
        <v>44641</v>
      </c>
      <c r="CT7" s="364">
        <f t="shared" si="4"/>
        <v>44648</v>
      </c>
      <c r="CU7" s="364">
        <f t="shared" si="4"/>
        <v>44655</v>
      </c>
      <c r="CV7" s="364">
        <f t="shared" si="4"/>
        <v>44662</v>
      </c>
      <c r="CW7" s="364">
        <f t="shared" si="4"/>
        <v>44669</v>
      </c>
      <c r="CX7" s="364">
        <f t="shared" si="4"/>
        <v>44676</v>
      </c>
      <c r="CY7" s="364">
        <f t="shared" si="4"/>
        <v>44683</v>
      </c>
      <c r="CZ7" s="364">
        <f t="shared" si="4"/>
        <v>44690</v>
      </c>
      <c r="DA7" s="364">
        <f t="shared" si="4"/>
        <v>44697</v>
      </c>
      <c r="DB7" s="364">
        <f t="shared" si="4"/>
        <v>44704</v>
      </c>
      <c r="DC7" s="364">
        <f t="shared" si="4"/>
        <v>44711</v>
      </c>
      <c r="DD7" s="364">
        <f t="shared" si="4"/>
        <v>44718</v>
      </c>
      <c r="DE7" s="364">
        <f t="shared" si="4"/>
        <v>44725</v>
      </c>
      <c r="DF7" s="364">
        <f t="shared" si="4"/>
        <v>44732</v>
      </c>
      <c r="DG7" s="364">
        <f t="shared" si="4"/>
        <v>44739</v>
      </c>
      <c r="DH7" s="364">
        <f t="shared" si="4"/>
        <v>44746</v>
      </c>
      <c r="DI7" s="364">
        <f t="shared" si="4"/>
        <v>44753</v>
      </c>
      <c r="DJ7" s="364">
        <f t="shared" si="4"/>
        <v>44760</v>
      </c>
      <c r="DK7" s="364">
        <f t="shared" si="4"/>
        <v>44767</v>
      </c>
      <c r="DL7" s="364">
        <f t="shared" si="4"/>
        <v>44774</v>
      </c>
      <c r="DM7" s="364">
        <f t="shared" si="4"/>
        <v>44781</v>
      </c>
      <c r="DN7" s="364">
        <f t="shared" si="4"/>
        <v>44788</v>
      </c>
      <c r="DO7" s="364">
        <f t="shared" si="4"/>
        <v>44795</v>
      </c>
      <c r="DP7" s="364">
        <f t="shared" si="4"/>
        <v>44802</v>
      </c>
      <c r="DQ7" s="364">
        <f t="shared" si="4"/>
        <v>44809</v>
      </c>
      <c r="DR7" s="364">
        <f t="shared" si="4"/>
        <v>44816</v>
      </c>
      <c r="DS7" s="364">
        <f t="shared" si="4"/>
        <v>44823</v>
      </c>
      <c r="DT7" s="364">
        <f t="shared" si="4"/>
        <v>44830</v>
      </c>
      <c r="DU7" s="364">
        <f t="shared" si="4"/>
        <v>44837</v>
      </c>
      <c r="DV7" s="364">
        <f t="shared" si="4"/>
        <v>44844</v>
      </c>
      <c r="DW7" s="364">
        <f t="shared" si="4"/>
        <v>44851</v>
      </c>
      <c r="DX7" s="364">
        <f t="shared" si="4"/>
        <v>44858</v>
      </c>
      <c r="DY7" s="364">
        <f t="shared" si="4"/>
        <v>44865</v>
      </c>
      <c r="DZ7" s="364">
        <f t="shared" si="4"/>
        <v>44872</v>
      </c>
      <c r="EA7" s="364">
        <f t="shared" si="4"/>
        <v>44879</v>
      </c>
      <c r="EB7" s="364">
        <f t="shared" si="4"/>
        <v>44886</v>
      </c>
      <c r="EC7" s="364">
        <f t="shared" si="4"/>
        <v>44893</v>
      </c>
      <c r="ED7" s="364">
        <f t="shared" si="4"/>
        <v>44900</v>
      </c>
      <c r="EE7" s="364">
        <f t="shared" si="4"/>
        <v>44907</v>
      </c>
      <c r="EF7" s="364">
        <f t="shared" si="4"/>
        <v>44914</v>
      </c>
      <c r="EG7" s="364">
        <f t="shared" si="4"/>
        <v>44921</v>
      </c>
      <c r="EH7" s="364">
        <f t="shared" si="4"/>
        <v>44928</v>
      </c>
      <c r="EI7" s="364">
        <f t="shared" si="4"/>
        <v>44935</v>
      </c>
      <c r="EJ7" s="364">
        <f t="shared" si="4"/>
        <v>44942</v>
      </c>
      <c r="EK7" s="364">
        <f t="shared" si="4"/>
        <v>44949</v>
      </c>
      <c r="EL7" s="364">
        <f t="shared" si="4"/>
        <v>44956</v>
      </c>
      <c r="EM7" s="364">
        <f t="shared" si="4"/>
        <v>44963</v>
      </c>
      <c r="EN7" s="364">
        <f t="shared" si="4"/>
        <v>44970</v>
      </c>
      <c r="EO7" s="364">
        <f t="shared" si="4"/>
        <v>44977</v>
      </c>
      <c r="EP7" s="364">
        <f t="shared" si="4"/>
        <v>44984</v>
      </c>
      <c r="EQ7" s="364">
        <f t="shared" ref="EQ7:GO7" si="5">EP7+7</f>
        <v>44991</v>
      </c>
      <c r="ER7" s="364">
        <f t="shared" si="5"/>
        <v>44998</v>
      </c>
      <c r="ES7" s="364">
        <f t="shared" si="5"/>
        <v>45005</v>
      </c>
      <c r="ET7" s="364">
        <f t="shared" si="5"/>
        <v>45012</v>
      </c>
      <c r="EU7" s="364">
        <f t="shared" si="5"/>
        <v>45019</v>
      </c>
      <c r="EV7" s="364">
        <f t="shared" si="5"/>
        <v>45026</v>
      </c>
      <c r="EW7" s="364">
        <f t="shared" si="5"/>
        <v>45033</v>
      </c>
      <c r="EX7" s="364">
        <f t="shared" si="5"/>
        <v>45040</v>
      </c>
      <c r="EY7" s="364">
        <f t="shared" si="5"/>
        <v>45047</v>
      </c>
      <c r="EZ7" s="364">
        <f t="shared" si="5"/>
        <v>45054</v>
      </c>
      <c r="FA7" s="364">
        <f t="shared" si="5"/>
        <v>45061</v>
      </c>
      <c r="FB7" s="364">
        <f t="shared" si="5"/>
        <v>45068</v>
      </c>
      <c r="FC7" s="364">
        <f t="shared" si="5"/>
        <v>45075</v>
      </c>
      <c r="FD7" s="364">
        <f t="shared" si="5"/>
        <v>45082</v>
      </c>
      <c r="FE7" s="364">
        <f t="shared" si="5"/>
        <v>45089</v>
      </c>
      <c r="FF7" s="364">
        <f t="shared" si="5"/>
        <v>45096</v>
      </c>
      <c r="FG7" s="364">
        <f t="shared" si="5"/>
        <v>45103</v>
      </c>
      <c r="FH7" s="364">
        <f t="shared" si="5"/>
        <v>45110</v>
      </c>
      <c r="FI7" s="364">
        <f t="shared" si="5"/>
        <v>45117</v>
      </c>
      <c r="FJ7" s="364">
        <f t="shared" si="5"/>
        <v>45124</v>
      </c>
      <c r="FK7" s="364">
        <f t="shared" si="5"/>
        <v>45131</v>
      </c>
      <c r="FL7" s="364">
        <f t="shared" si="5"/>
        <v>45138</v>
      </c>
      <c r="FM7" s="364">
        <f t="shared" si="5"/>
        <v>45145</v>
      </c>
      <c r="FN7" s="364">
        <f t="shared" si="5"/>
        <v>45152</v>
      </c>
      <c r="FO7" s="364">
        <f t="shared" si="5"/>
        <v>45159</v>
      </c>
      <c r="FP7" s="364">
        <f t="shared" si="5"/>
        <v>45166</v>
      </c>
      <c r="FQ7" s="364">
        <f t="shared" si="5"/>
        <v>45173</v>
      </c>
      <c r="FR7" s="364">
        <f t="shared" si="5"/>
        <v>45180</v>
      </c>
      <c r="FS7" s="364">
        <f t="shared" si="5"/>
        <v>45187</v>
      </c>
      <c r="FT7" s="364">
        <f t="shared" si="5"/>
        <v>45194</v>
      </c>
      <c r="FU7" s="364">
        <f t="shared" si="5"/>
        <v>45201</v>
      </c>
      <c r="FV7" s="364">
        <f t="shared" si="5"/>
        <v>45208</v>
      </c>
      <c r="FW7" s="364">
        <f t="shared" si="5"/>
        <v>45215</v>
      </c>
      <c r="FX7" s="364">
        <f t="shared" si="5"/>
        <v>45222</v>
      </c>
      <c r="FY7" s="364">
        <f t="shared" si="5"/>
        <v>45229</v>
      </c>
      <c r="FZ7" s="364">
        <f t="shared" si="5"/>
        <v>45236</v>
      </c>
      <c r="GA7" s="364">
        <f t="shared" si="5"/>
        <v>45243</v>
      </c>
      <c r="GB7" s="364">
        <f t="shared" si="5"/>
        <v>45250</v>
      </c>
      <c r="GC7" s="364">
        <f t="shared" si="5"/>
        <v>45257</v>
      </c>
      <c r="GD7" s="364">
        <f t="shared" si="5"/>
        <v>45264</v>
      </c>
      <c r="GE7" s="364">
        <f t="shared" si="5"/>
        <v>45271</v>
      </c>
      <c r="GF7" s="364">
        <f t="shared" si="5"/>
        <v>45278</v>
      </c>
      <c r="GG7" s="364">
        <f t="shared" si="5"/>
        <v>45285</v>
      </c>
      <c r="GH7" s="364">
        <f t="shared" si="5"/>
        <v>45292</v>
      </c>
      <c r="GI7" s="364">
        <f t="shared" si="5"/>
        <v>45299</v>
      </c>
      <c r="GJ7" s="364">
        <f t="shared" si="5"/>
        <v>45306</v>
      </c>
      <c r="GK7" s="364">
        <f t="shared" si="5"/>
        <v>45313</v>
      </c>
      <c r="GL7" s="364">
        <f t="shared" si="5"/>
        <v>45320</v>
      </c>
      <c r="GM7" s="364">
        <f t="shared" si="5"/>
        <v>45327</v>
      </c>
      <c r="GN7" s="364">
        <f t="shared" si="5"/>
        <v>45334</v>
      </c>
      <c r="GO7" s="364">
        <f t="shared" si="5"/>
        <v>45341</v>
      </c>
      <c r="GP7" s="164"/>
      <c r="GQ7" s="361"/>
      <c r="GR7" s="361"/>
      <c r="GS7" s="361"/>
      <c r="GT7" s="361"/>
      <c r="GU7" s="361"/>
      <c r="GV7" s="361"/>
      <c r="GW7" s="361"/>
      <c r="GX7" s="361"/>
      <c r="GY7" s="361"/>
      <c r="GZ7" s="361"/>
      <c r="HA7" s="361"/>
      <c r="HB7" s="361"/>
      <c r="HC7" s="165"/>
      <c r="HD7" s="374"/>
      <c r="HE7" s="375"/>
      <c r="HF7" s="375"/>
      <c r="HG7" s="289" t="str">
        <f t="shared" si="0"/>
        <v/>
      </c>
      <c r="HH7" s="140"/>
      <c r="HI7" s="141"/>
      <c r="HJ7" s="381"/>
      <c r="HK7" s="387"/>
      <c r="HL7" s="374"/>
      <c r="HM7" s="375"/>
      <c r="HN7" s="375"/>
      <c r="HO7" s="289" t="str">
        <f t="shared" si="1"/>
        <v/>
      </c>
      <c r="HP7" s="140"/>
      <c r="HQ7" s="141"/>
      <c r="HR7" s="381"/>
      <c r="HS7" s="382"/>
      <c r="HT7" s="142" t="s">
        <v>320</v>
      </c>
      <c r="HU7" s="143">
        <v>0.3</v>
      </c>
      <c r="HV7" s="144">
        <f>HU4*HU7</f>
        <v>0</v>
      </c>
      <c r="HW7" s="166"/>
      <c r="HX7" s="166"/>
      <c r="HY7" s="166"/>
      <c r="HZ7" s="166"/>
      <c r="IA7" s="166"/>
      <c r="IB7" s="166"/>
      <c r="IC7" s="166"/>
      <c r="ID7" s="166"/>
      <c r="IE7" s="166"/>
      <c r="IF7" s="166"/>
      <c r="IG7" s="166"/>
      <c r="IH7" s="166"/>
      <c r="II7" s="166"/>
      <c r="IJ7" s="166"/>
      <c r="IK7" s="166"/>
      <c r="IL7" s="166"/>
      <c r="IM7" s="166"/>
      <c r="IN7" s="166"/>
      <c r="IO7" s="166"/>
      <c r="IP7" s="408" t="str">
        <f>IF(IP6&gt;0,"","NB: Contingency exceeded by")</f>
        <v>NB: Contingency exceeded by</v>
      </c>
      <c r="IQ7" s="408"/>
      <c r="IR7" s="408"/>
      <c r="IS7" s="137"/>
      <c r="IT7" s="305"/>
      <c r="IU7" s="305"/>
      <c r="IV7" s="305"/>
      <c r="IW7" s="305"/>
      <c r="IX7" s="305"/>
      <c r="IY7" s="305"/>
      <c r="IZ7" s="305"/>
      <c r="JA7" s="305"/>
      <c r="JB7" s="305"/>
      <c r="JC7" s="305"/>
      <c r="JD7" s="305"/>
      <c r="JE7" s="305"/>
      <c r="JF7" s="305"/>
      <c r="JG7" s="305"/>
      <c r="JH7" s="305"/>
      <c r="JI7" s="307"/>
      <c r="JJ7" s="138"/>
    </row>
    <row r="8" spans="1:270" s="61" customFormat="1" ht="16.5" customHeight="1" x14ac:dyDescent="0.55000000000000004">
      <c r="A8" s="353"/>
      <c r="B8" s="353"/>
      <c r="C8" s="353"/>
      <c r="D8" s="353"/>
      <c r="E8" s="353"/>
      <c r="F8" s="353"/>
      <c r="G8" s="353"/>
      <c r="H8" s="353"/>
      <c r="I8" s="122"/>
      <c r="J8" s="122"/>
      <c r="K8" s="122"/>
      <c r="L8" s="122"/>
      <c r="M8" s="124"/>
      <c r="N8" s="378" t="s">
        <v>321</v>
      </c>
      <c r="O8" s="378"/>
      <c r="P8" s="125"/>
      <c r="Q8" s="125"/>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164"/>
      <c r="GQ8" s="361"/>
      <c r="GR8" s="361"/>
      <c r="GS8" s="361"/>
      <c r="GT8" s="361"/>
      <c r="GU8" s="361"/>
      <c r="GV8" s="361"/>
      <c r="GW8" s="361"/>
      <c r="GX8" s="361"/>
      <c r="GY8" s="361"/>
      <c r="GZ8" s="361"/>
      <c r="HA8" s="361"/>
      <c r="HB8" s="361"/>
      <c r="HC8" s="165"/>
      <c r="HD8" s="374"/>
      <c r="HE8" s="375"/>
      <c r="HF8" s="375"/>
      <c r="HG8" s="289" t="str">
        <f t="shared" si="0"/>
        <v/>
      </c>
      <c r="HH8" s="140"/>
      <c r="HI8" s="141"/>
      <c r="HJ8" s="381"/>
      <c r="HK8" s="387"/>
      <c r="HL8" s="374"/>
      <c r="HM8" s="375"/>
      <c r="HN8" s="375"/>
      <c r="HO8" s="289" t="str">
        <f t="shared" si="1"/>
        <v/>
      </c>
      <c r="HP8" s="140"/>
      <c r="HQ8" s="141"/>
      <c r="HR8" s="381"/>
      <c r="HS8" s="382"/>
      <c r="HT8" s="167" t="s">
        <v>322</v>
      </c>
      <c r="HU8" s="150">
        <f>HU4+HV5+HV7</f>
        <v>0</v>
      </c>
      <c r="HV8" s="151"/>
      <c r="HW8" s="168"/>
      <c r="HX8" s="379" t="s">
        <v>323</v>
      </c>
      <c r="HY8" s="376" t="s">
        <v>324</v>
      </c>
      <c r="HZ8" s="169">
        <f>N9</f>
        <v>44082</v>
      </c>
      <c r="IA8" s="169">
        <f>EDATE(HZ8,1)</f>
        <v>44112</v>
      </c>
      <c r="IB8" s="169">
        <f t="shared" ref="IB8:IK8" si="6">EDATE(IA8,1)</f>
        <v>44143</v>
      </c>
      <c r="IC8" s="169">
        <f t="shared" si="6"/>
        <v>44173</v>
      </c>
      <c r="ID8" s="169">
        <f t="shared" si="6"/>
        <v>44204</v>
      </c>
      <c r="IE8" s="169">
        <f t="shared" si="6"/>
        <v>44235</v>
      </c>
      <c r="IF8" s="169">
        <f t="shared" si="6"/>
        <v>44263</v>
      </c>
      <c r="IG8" s="169">
        <f t="shared" si="6"/>
        <v>44294</v>
      </c>
      <c r="IH8" s="169">
        <f t="shared" si="6"/>
        <v>44324</v>
      </c>
      <c r="II8" s="169">
        <f t="shared" si="6"/>
        <v>44355</v>
      </c>
      <c r="IJ8" s="169">
        <f t="shared" si="6"/>
        <v>44385</v>
      </c>
      <c r="IK8" s="169">
        <f t="shared" si="6"/>
        <v>44416</v>
      </c>
      <c r="IL8" s="170" t="s">
        <v>325</v>
      </c>
      <c r="IM8" s="171" t="s">
        <v>325</v>
      </c>
      <c r="IN8" s="172" t="s">
        <v>325</v>
      </c>
      <c r="IO8" s="411" t="s">
        <v>326</v>
      </c>
      <c r="IP8" s="413">
        <f>IF(IP6&gt;0,"",IP6)</f>
        <v>0</v>
      </c>
      <c r="IQ8" s="414"/>
      <c r="IR8" s="414"/>
      <c r="IS8" s="137"/>
      <c r="IT8" s="306" t="s">
        <v>592</v>
      </c>
      <c r="IU8" s="305"/>
      <c r="IV8" s="305"/>
      <c r="IW8" s="305"/>
      <c r="IX8" s="305"/>
      <c r="IY8" s="305"/>
      <c r="IZ8" s="305"/>
      <c r="JA8" s="305"/>
      <c r="JB8" s="305"/>
      <c r="JC8" s="305"/>
      <c r="JD8" s="305"/>
      <c r="JE8" s="305"/>
      <c r="JF8" s="305"/>
      <c r="JG8" s="305"/>
      <c r="JH8" s="305"/>
      <c r="JI8" s="307"/>
      <c r="JJ8" s="138"/>
    </row>
    <row r="9" spans="1:270" s="61" customFormat="1" ht="16.5" customHeight="1" thickBot="1" x14ac:dyDescent="0.6">
      <c r="A9" s="353"/>
      <c r="B9" s="353"/>
      <c r="C9" s="353"/>
      <c r="D9" s="353"/>
      <c r="E9" s="353"/>
      <c r="F9" s="353"/>
      <c r="G9" s="353"/>
      <c r="H9" s="353"/>
      <c r="I9" s="122"/>
      <c r="J9" s="122"/>
      <c r="K9" s="122"/>
      <c r="L9" s="122"/>
      <c r="M9" s="124"/>
      <c r="N9" s="393">
        <f>N4-7</f>
        <v>44082</v>
      </c>
      <c r="O9" s="394"/>
      <c r="P9" s="121"/>
      <c r="Q9" s="35"/>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c r="EX9" s="364"/>
      <c r="EY9" s="364"/>
      <c r="EZ9" s="364"/>
      <c r="FA9" s="364"/>
      <c r="FB9" s="364"/>
      <c r="FC9" s="364"/>
      <c r="FD9" s="364"/>
      <c r="FE9" s="364"/>
      <c r="FF9" s="364"/>
      <c r="FG9" s="364"/>
      <c r="FH9" s="364"/>
      <c r="FI9" s="364"/>
      <c r="FJ9" s="364"/>
      <c r="FK9" s="364"/>
      <c r="FL9" s="364"/>
      <c r="FM9" s="364"/>
      <c r="FN9" s="364"/>
      <c r="FO9" s="364"/>
      <c r="FP9" s="364"/>
      <c r="FQ9" s="364"/>
      <c r="FR9" s="364"/>
      <c r="FS9" s="364"/>
      <c r="FT9" s="364"/>
      <c r="FU9" s="364"/>
      <c r="FV9" s="364"/>
      <c r="FW9" s="364"/>
      <c r="FX9" s="364"/>
      <c r="FY9" s="364"/>
      <c r="FZ9" s="364"/>
      <c r="GA9" s="364"/>
      <c r="GB9" s="364"/>
      <c r="GC9" s="364"/>
      <c r="GD9" s="364"/>
      <c r="GE9" s="364"/>
      <c r="GF9" s="364"/>
      <c r="GG9" s="364"/>
      <c r="GH9" s="364"/>
      <c r="GI9" s="364"/>
      <c r="GJ9" s="364"/>
      <c r="GK9" s="364"/>
      <c r="GL9" s="364"/>
      <c r="GM9" s="364"/>
      <c r="GN9" s="364"/>
      <c r="GO9" s="364"/>
      <c r="GP9" s="164"/>
      <c r="GQ9" s="361"/>
      <c r="GR9" s="361"/>
      <c r="GS9" s="361"/>
      <c r="GT9" s="361"/>
      <c r="GU9" s="361"/>
      <c r="GV9" s="361"/>
      <c r="GW9" s="361"/>
      <c r="GX9" s="361"/>
      <c r="GY9" s="361"/>
      <c r="GZ9" s="361"/>
      <c r="HA9" s="361"/>
      <c r="HB9" s="361"/>
      <c r="HC9" s="165"/>
      <c r="HD9" s="395"/>
      <c r="HE9" s="396"/>
      <c r="HF9" s="396"/>
      <c r="HG9" s="290" t="str">
        <f>LEFT(HD9)&amp;IF(ISNUMBER(FIND(" ",HD9)),MID(HD9,FIND(" ",HD9)+1,1),"")&amp;IF(ISNUMBER(FIND(" ",HD9,FIND(" ",HD9)+1)),MID(HD9,FIND(" ",HD9,FIND(" ",HD9)+1)+1,1),"")</f>
        <v/>
      </c>
      <c r="HH9" s="174"/>
      <c r="HI9" s="175"/>
      <c r="HJ9" s="397"/>
      <c r="HK9" s="398"/>
      <c r="HL9" s="395"/>
      <c r="HM9" s="396"/>
      <c r="HN9" s="396"/>
      <c r="HO9" s="290" t="str">
        <f>LEFT(HL9)&amp;IF(ISNUMBER(FIND(" ",HL9)),MID(HL9,FIND(" ",HL9)+1,1),"")&amp;IF(ISNUMBER(FIND(" ",HL9,FIND(" ",HL9)+1)),MID(HL9,FIND(" ",HL9,FIND(" ",HL9)+1)+1,1),"")</f>
        <v/>
      </c>
      <c r="HP9" s="174"/>
      <c r="HQ9" s="175"/>
      <c r="HR9" s="397"/>
      <c r="HS9" s="399"/>
      <c r="HT9" s="176" t="s">
        <v>591</v>
      </c>
      <c r="HU9" s="177">
        <v>0.1</v>
      </c>
      <c r="HV9" s="144">
        <f>HU8*HU9</f>
        <v>0</v>
      </c>
      <c r="HW9" s="168"/>
      <c r="HX9" s="380"/>
      <c r="HY9" s="377"/>
      <c r="HZ9" s="178">
        <f>SUM(List1_1[Column210])</f>
        <v>0</v>
      </c>
      <c r="IA9" s="178">
        <f>SUM(List1_1[Column211])</f>
        <v>0</v>
      </c>
      <c r="IB9" s="178">
        <f>SUM(List1_1[Column212])</f>
        <v>0</v>
      </c>
      <c r="IC9" s="178">
        <f>SUM(List1_1[Column213])</f>
        <v>0</v>
      </c>
      <c r="ID9" s="178">
        <f>SUM(List1_1[Column29])</f>
        <v>0</v>
      </c>
      <c r="IE9" s="178">
        <f>SUM(List1_1[Column30])</f>
        <v>0</v>
      </c>
      <c r="IF9" s="178">
        <f>SUM(List1_1[Column31])</f>
        <v>0</v>
      </c>
      <c r="IG9" s="178">
        <f>SUM(List1_1[Column32])</f>
        <v>0</v>
      </c>
      <c r="IH9" s="178">
        <f>SUM(List1_1[Column27])</f>
        <v>0</v>
      </c>
      <c r="II9" s="178">
        <f>SUM(List1_1[Column28])</f>
        <v>0</v>
      </c>
      <c r="IJ9" s="178">
        <f>SUM(List1_1[Column25])</f>
        <v>0</v>
      </c>
      <c r="IK9" s="178">
        <f>SUM(List1_1[Column26])</f>
        <v>0</v>
      </c>
      <c r="IL9" s="179">
        <f>HX4</f>
        <v>2020</v>
      </c>
      <c r="IM9" s="180">
        <f>HX5</f>
        <v>2021</v>
      </c>
      <c r="IN9" s="181">
        <f>HX6</f>
        <v>2022</v>
      </c>
      <c r="IO9" s="412"/>
      <c r="IP9" s="400">
        <f>IF(IP6&lt;HV3,"",IP6-HV3)</f>
        <v>0</v>
      </c>
      <c r="IQ9" s="401"/>
      <c r="IR9" s="401"/>
      <c r="IS9" s="137"/>
      <c r="IT9" s="305"/>
      <c r="IU9" s="305"/>
      <c r="IV9" s="305"/>
      <c r="IW9" s="305"/>
      <c r="IX9" s="305"/>
      <c r="IY9" s="305"/>
      <c r="IZ9" s="305"/>
      <c r="JA9" s="305"/>
      <c r="JB9" s="305"/>
      <c r="JC9" s="305"/>
      <c r="JD9" s="305"/>
      <c r="JE9" s="305"/>
      <c r="JF9" s="305"/>
      <c r="JG9" s="305"/>
      <c r="JH9" s="305"/>
      <c r="JI9" s="307"/>
      <c r="JJ9" s="138"/>
    </row>
    <row r="10" spans="1:270" s="61" customFormat="1" ht="16.5" customHeight="1" x14ac:dyDescent="0.55000000000000004">
      <c r="A10" s="183">
        <v>2</v>
      </c>
      <c r="B10" s="184"/>
      <c r="C10" s="185"/>
      <c r="D10" s="185"/>
      <c r="E10" s="185"/>
      <c r="F10" s="185"/>
      <c r="G10" s="185"/>
      <c r="H10" s="185" t="s">
        <v>328</v>
      </c>
      <c r="I10" s="122"/>
      <c r="J10" s="122"/>
      <c r="K10" s="122"/>
      <c r="L10" s="122"/>
      <c r="M10" s="124"/>
      <c r="N10" s="124"/>
      <c r="O10" s="124"/>
      <c r="P10" s="186"/>
      <c r="Q10" s="186"/>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364"/>
      <c r="DJ10" s="364"/>
      <c r="DK10" s="364"/>
      <c r="DL10" s="364"/>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64"/>
      <c r="ET10" s="364"/>
      <c r="EU10" s="364"/>
      <c r="EV10" s="364"/>
      <c r="EW10" s="364"/>
      <c r="EX10" s="364"/>
      <c r="EY10" s="364"/>
      <c r="EZ10" s="364"/>
      <c r="FA10" s="364"/>
      <c r="FB10" s="364"/>
      <c r="FC10" s="364"/>
      <c r="FD10" s="364"/>
      <c r="FE10" s="364"/>
      <c r="FF10" s="364"/>
      <c r="FG10" s="364"/>
      <c r="FH10" s="364"/>
      <c r="FI10" s="364"/>
      <c r="FJ10" s="364"/>
      <c r="FK10" s="364"/>
      <c r="FL10" s="364"/>
      <c r="FM10" s="364"/>
      <c r="FN10" s="364"/>
      <c r="FO10" s="364"/>
      <c r="FP10" s="364"/>
      <c r="FQ10" s="364"/>
      <c r="FR10" s="364"/>
      <c r="FS10" s="364"/>
      <c r="FT10" s="364"/>
      <c r="FU10" s="364"/>
      <c r="FV10" s="364"/>
      <c r="FW10" s="364"/>
      <c r="FX10" s="364"/>
      <c r="FY10" s="364"/>
      <c r="FZ10" s="364"/>
      <c r="GA10" s="364"/>
      <c r="GB10" s="364"/>
      <c r="GC10" s="364"/>
      <c r="GD10" s="364"/>
      <c r="GE10" s="364"/>
      <c r="GF10" s="364"/>
      <c r="GG10" s="364"/>
      <c r="GH10" s="364"/>
      <c r="GI10" s="364"/>
      <c r="GJ10" s="364"/>
      <c r="GK10" s="364"/>
      <c r="GL10" s="364"/>
      <c r="GM10" s="364"/>
      <c r="GN10" s="364"/>
      <c r="GO10" s="364"/>
      <c r="GP10" s="164"/>
      <c r="GQ10" s="362"/>
      <c r="GR10" s="362"/>
      <c r="GS10" s="362"/>
      <c r="GT10" s="362"/>
      <c r="GU10" s="362"/>
      <c r="GV10" s="362"/>
      <c r="GW10" s="362"/>
      <c r="GX10" s="362"/>
      <c r="GY10" s="362"/>
      <c r="GZ10" s="362"/>
      <c r="HA10" s="362"/>
      <c r="HB10" s="362"/>
      <c r="HC10" s="165"/>
      <c r="HD10" s="405" t="s">
        <v>329</v>
      </c>
      <c r="HE10" s="405"/>
      <c r="HF10" s="405"/>
      <c r="HG10" s="405"/>
      <c r="HH10" s="363" t="s">
        <v>330</v>
      </c>
      <c r="HI10" s="363"/>
      <c r="HJ10" s="363"/>
      <c r="HK10" s="363"/>
      <c r="HL10" s="405" t="s">
        <v>331</v>
      </c>
      <c r="HM10" s="405"/>
      <c r="HN10" s="405"/>
      <c r="HO10" s="405"/>
      <c r="HP10" s="363" t="s">
        <v>332</v>
      </c>
      <c r="HQ10" s="363"/>
      <c r="HR10" s="363"/>
      <c r="HS10" s="363"/>
      <c r="HT10" s="167" t="s">
        <v>333</v>
      </c>
      <c r="HU10" s="150">
        <f>HU8+HV9</f>
        <v>0</v>
      </c>
      <c r="HV10" s="151"/>
      <c r="HW10" s="187"/>
      <c r="HX10" s="188">
        <f>SUM(List1_1[[Total Estimated Cost ]])</f>
        <v>0</v>
      </c>
      <c r="HY10" s="189">
        <f>SUM(List1_1[Column2])</f>
        <v>0</v>
      </c>
      <c r="HZ10" s="190"/>
      <c r="IA10" s="190"/>
      <c r="IB10" s="190"/>
      <c r="IC10" s="190"/>
      <c r="ID10" s="190"/>
      <c r="IE10" s="190"/>
      <c r="IF10" s="190"/>
      <c r="IG10" s="190"/>
      <c r="IH10" s="190"/>
      <c r="II10" s="190"/>
      <c r="IJ10" s="190"/>
      <c r="IK10" s="190"/>
      <c r="IL10" s="191">
        <f>SUM(IL12:IL199)</f>
        <v>0</v>
      </c>
      <c r="IM10" s="188">
        <f>SUM(IM12:IM199)</f>
        <v>0</v>
      </c>
      <c r="IN10" s="192">
        <f>SUM(IN12:IN199)</f>
        <v>0</v>
      </c>
      <c r="IO10" s="193">
        <f>SUM(List1_1[Actual Cost])</f>
        <v>0</v>
      </c>
      <c r="IP10" s="409"/>
      <c r="IQ10" s="410"/>
      <c r="IR10" s="410"/>
      <c r="IS10" s="194"/>
      <c r="IT10" s="195" t="s">
        <v>292</v>
      </c>
      <c r="IU10" s="197" t="str">
        <f>HG3</f>
        <v/>
      </c>
      <c r="IV10" s="196" t="str">
        <f>HG4</f>
        <v/>
      </c>
      <c r="IW10" s="197" t="str">
        <f>HG5</f>
        <v/>
      </c>
      <c r="IX10" s="196" t="str">
        <f>HG6</f>
        <v/>
      </c>
      <c r="IY10" s="196" t="str">
        <f>HG7</f>
        <v/>
      </c>
      <c r="IZ10" s="196" t="str">
        <f>HG8</f>
        <v/>
      </c>
      <c r="JA10" s="196" t="str">
        <f>HG9</f>
        <v/>
      </c>
      <c r="JB10" s="197" t="str">
        <f>HO3</f>
        <v/>
      </c>
      <c r="JC10" s="196" t="str">
        <f>HO4</f>
        <v/>
      </c>
      <c r="JD10" s="197" t="str">
        <f>HO5</f>
        <v/>
      </c>
      <c r="JE10" s="196" t="str">
        <f>HO6</f>
        <v/>
      </c>
      <c r="JF10" s="196" t="str">
        <f>HO7</f>
        <v/>
      </c>
      <c r="JG10" s="196" t="str">
        <f>HO8</f>
        <v/>
      </c>
      <c r="JH10" s="196" t="str">
        <f>HO9</f>
        <v/>
      </c>
      <c r="JI10" s="307"/>
      <c r="JJ10" s="138"/>
    </row>
    <row r="11" spans="1:270" s="61" customFormat="1" ht="46.8" x14ac:dyDescent="0.55000000000000004">
      <c r="A11" s="198" t="s">
        <v>334</v>
      </c>
      <c r="B11" s="198" t="s">
        <v>335</v>
      </c>
      <c r="C11" s="199" t="s">
        <v>216</v>
      </c>
      <c r="D11" s="199" t="s">
        <v>217</v>
      </c>
      <c r="E11" s="199" t="s">
        <v>218</v>
      </c>
      <c r="F11" s="199" t="s">
        <v>219</v>
      </c>
      <c r="G11" s="199" t="s">
        <v>220</v>
      </c>
      <c r="H11" s="199" t="s">
        <v>221</v>
      </c>
      <c r="I11" s="200" t="s">
        <v>336</v>
      </c>
      <c r="J11" s="201" t="s">
        <v>337</v>
      </c>
      <c r="K11" s="200" t="s">
        <v>567</v>
      </c>
      <c r="L11" s="300" t="s">
        <v>597</v>
      </c>
      <c r="M11" s="202" t="s">
        <v>338</v>
      </c>
      <c r="N11" s="203" t="s">
        <v>339</v>
      </c>
      <c r="O11" s="204" t="s">
        <v>340</v>
      </c>
      <c r="P11" s="205" t="s">
        <v>341</v>
      </c>
      <c r="Q11" s="206" t="s">
        <v>342</v>
      </c>
      <c r="R11" s="298" t="s">
        <v>343</v>
      </c>
      <c r="S11" s="298" t="s">
        <v>344</v>
      </c>
      <c r="T11" s="298" t="s">
        <v>345</v>
      </c>
      <c r="U11" s="298" t="s">
        <v>346</v>
      </c>
      <c r="V11" s="298" t="s">
        <v>347</v>
      </c>
      <c r="W11" s="298" t="s">
        <v>348</v>
      </c>
      <c r="X11" s="298" t="s">
        <v>349</v>
      </c>
      <c r="Y11" s="298" t="s">
        <v>350</v>
      </c>
      <c r="Z11" s="298" t="s">
        <v>351</v>
      </c>
      <c r="AA11" s="298" t="s">
        <v>352</v>
      </c>
      <c r="AB11" s="298" t="s">
        <v>353</v>
      </c>
      <c r="AC11" s="298" t="s">
        <v>354</v>
      </c>
      <c r="AD11" s="298" t="s">
        <v>355</v>
      </c>
      <c r="AE11" s="298" t="s">
        <v>356</v>
      </c>
      <c r="AF11" s="298" t="s">
        <v>357</v>
      </c>
      <c r="AG11" s="298" t="s">
        <v>358</v>
      </c>
      <c r="AH11" s="298" t="s">
        <v>359</v>
      </c>
      <c r="AI11" s="298" t="s">
        <v>360</v>
      </c>
      <c r="AJ11" s="298" t="s">
        <v>361</v>
      </c>
      <c r="AK11" s="298" t="s">
        <v>362</v>
      </c>
      <c r="AL11" s="298" t="s">
        <v>363</v>
      </c>
      <c r="AM11" s="298" t="s">
        <v>364</v>
      </c>
      <c r="AN11" s="298" t="s">
        <v>365</v>
      </c>
      <c r="AO11" s="298" t="s">
        <v>366</v>
      </c>
      <c r="AP11" s="298" t="s">
        <v>367</v>
      </c>
      <c r="AQ11" s="298" t="s">
        <v>368</v>
      </c>
      <c r="AR11" s="298" t="s">
        <v>369</v>
      </c>
      <c r="AS11" s="298" t="s">
        <v>370</v>
      </c>
      <c r="AT11" s="298" t="s">
        <v>371</v>
      </c>
      <c r="AU11" s="298" t="s">
        <v>372</v>
      </c>
      <c r="AV11" s="298" t="s">
        <v>373</v>
      </c>
      <c r="AW11" s="298" t="s">
        <v>374</v>
      </c>
      <c r="AX11" s="298" t="s">
        <v>375</v>
      </c>
      <c r="AY11" s="298" t="s">
        <v>376</v>
      </c>
      <c r="AZ11" s="298" t="s">
        <v>377</v>
      </c>
      <c r="BA11" s="298" t="s">
        <v>378</v>
      </c>
      <c r="BB11" s="298" t="s">
        <v>379</v>
      </c>
      <c r="BC11" s="298" t="s">
        <v>380</v>
      </c>
      <c r="BD11" s="298" t="s">
        <v>381</v>
      </c>
      <c r="BE11" s="298" t="s">
        <v>382</v>
      </c>
      <c r="BF11" s="298" t="s">
        <v>383</v>
      </c>
      <c r="BG11" s="298" t="s">
        <v>384</v>
      </c>
      <c r="BH11" s="298" t="s">
        <v>385</v>
      </c>
      <c r="BI11" s="298" t="s">
        <v>386</v>
      </c>
      <c r="BJ11" s="298" t="s">
        <v>387</v>
      </c>
      <c r="BK11" s="298" t="s">
        <v>388</v>
      </c>
      <c r="BL11" s="298" t="s">
        <v>389</v>
      </c>
      <c r="BM11" s="298" t="s">
        <v>390</v>
      </c>
      <c r="BN11" s="298" t="s">
        <v>391</v>
      </c>
      <c r="BO11" s="298" t="s">
        <v>392</v>
      </c>
      <c r="BP11" s="298" t="s">
        <v>393</v>
      </c>
      <c r="BQ11" s="298" t="s">
        <v>394</v>
      </c>
      <c r="BR11" s="207" t="s">
        <v>395</v>
      </c>
      <c r="BS11" s="207" t="s">
        <v>396</v>
      </c>
      <c r="BT11" s="207" t="s">
        <v>397</v>
      </c>
      <c r="BU11" s="207" t="s">
        <v>398</v>
      </c>
      <c r="BV11" s="207" t="s">
        <v>399</v>
      </c>
      <c r="BW11" s="207" t="s">
        <v>400</v>
      </c>
      <c r="BX11" s="207" t="s">
        <v>401</v>
      </c>
      <c r="BY11" s="207" t="s">
        <v>402</v>
      </c>
      <c r="BZ11" s="207" t="s">
        <v>403</v>
      </c>
      <c r="CA11" s="207" t="s">
        <v>404</v>
      </c>
      <c r="CB11" s="207" t="s">
        <v>405</v>
      </c>
      <c r="CC11" s="207" t="s">
        <v>406</v>
      </c>
      <c r="CD11" s="207" t="s">
        <v>407</v>
      </c>
      <c r="CE11" s="207" t="s">
        <v>408</v>
      </c>
      <c r="CF11" s="207" t="s">
        <v>409</v>
      </c>
      <c r="CG11" s="207" t="s">
        <v>410</v>
      </c>
      <c r="CH11" s="207" t="s">
        <v>411</v>
      </c>
      <c r="CI11" s="207" t="s">
        <v>412</v>
      </c>
      <c r="CJ11" s="207" t="s">
        <v>413</v>
      </c>
      <c r="CK11" s="207" t="s">
        <v>414</v>
      </c>
      <c r="CL11" s="207" t="s">
        <v>415</v>
      </c>
      <c r="CM11" s="207" t="s">
        <v>416</v>
      </c>
      <c r="CN11" s="207" t="s">
        <v>417</v>
      </c>
      <c r="CO11" s="207" t="s">
        <v>418</v>
      </c>
      <c r="CP11" s="207" t="s">
        <v>419</v>
      </c>
      <c r="CQ11" s="207" t="s">
        <v>420</v>
      </c>
      <c r="CR11" s="207" t="s">
        <v>421</v>
      </c>
      <c r="CS11" s="207" t="s">
        <v>422</v>
      </c>
      <c r="CT11" s="207" t="s">
        <v>423</v>
      </c>
      <c r="CU11" s="207" t="s">
        <v>424</v>
      </c>
      <c r="CV11" s="207" t="s">
        <v>425</v>
      </c>
      <c r="CW11" s="207" t="s">
        <v>426</v>
      </c>
      <c r="CX11" s="207" t="s">
        <v>427</v>
      </c>
      <c r="CY11" s="207" t="s">
        <v>428</v>
      </c>
      <c r="CZ11" s="207" t="s">
        <v>429</v>
      </c>
      <c r="DA11" s="207" t="s">
        <v>430</v>
      </c>
      <c r="DB11" s="207" t="s">
        <v>431</v>
      </c>
      <c r="DC11" s="207" t="s">
        <v>432</v>
      </c>
      <c r="DD11" s="207" t="s">
        <v>433</v>
      </c>
      <c r="DE11" s="207" t="s">
        <v>434</v>
      </c>
      <c r="DF11" s="207" t="s">
        <v>435</v>
      </c>
      <c r="DG11" s="207" t="s">
        <v>436</v>
      </c>
      <c r="DH11" s="207" t="s">
        <v>437</v>
      </c>
      <c r="DI11" s="207" t="s">
        <v>438</v>
      </c>
      <c r="DJ11" s="207" t="s">
        <v>439</v>
      </c>
      <c r="DK11" s="207" t="s">
        <v>440</v>
      </c>
      <c r="DL11" s="207" t="s">
        <v>441</v>
      </c>
      <c r="DM11" s="207" t="s">
        <v>442</v>
      </c>
      <c r="DN11" s="207" t="s">
        <v>443</v>
      </c>
      <c r="DO11" s="207" t="s">
        <v>444</v>
      </c>
      <c r="DP11" s="207" t="s">
        <v>445</v>
      </c>
      <c r="DQ11" s="207" t="s">
        <v>446</v>
      </c>
      <c r="DR11" s="207" t="s">
        <v>447</v>
      </c>
      <c r="DS11" s="207" t="s">
        <v>448</v>
      </c>
      <c r="DT11" s="207" t="s">
        <v>449</v>
      </c>
      <c r="DU11" s="207" t="s">
        <v>450</v>
      </c>
      <c r="DV11" s="207" t="s">
        <v>451</v>
      </c>
      <c r="DW11" s="207" t="s">
        <v>452</v>
      </c>
      <c r="DX11" s="207" t="s">
        <v>453</v>
      </c>
      <c r="DY11" s="207" t="s">
        <v>454</v>
      </c>
      <c r="DZ11" s="207" t="s">
        <v>455</v>
      </c>
      <c r="EA11" s="207" t="s">
        <v>456</v>
      </c>
      <c r="EB11" s="207" t="s">
        <v>457</v>
      </c>
      <c r="EC11" s="207" t="s">
        <v>458</v>
      </c>
      <c r="ED11" s="207" t="s">
        <v>459</v>
      </c>
      <c r="EE11" s="207" t="s">
        <v>460</v>
      </c>
      <c r="EF11" s="207" t="s">
        <v>461</v>
      </c>
      <c r="EG11" s="207" t="s">
        <v>462</v>
      </c>
      <c r="EH11" s="207" t="s">
        <v>463</v>
      </c>
      <c r="EI11" s="207" t="s">
        <v>464</v>
      </c>
      <c r="EJ11" s="207" t="s">
        <v>465</v>
      </c>
      <c r="EK11" s="207" t="s">
        <v>466</v>
      </c>
      <c r="EL11" s="207" t="s">
        <v>467</v>
      </c>
      <c r="EM11" s="207" t="s">
        <v>468</v>
      </c>
      <c r="EN11" s="207" t="s">
        <v>469</v>
      </c>
      <c r="EO11" s="207" t="s">
        <v>470</v>
      </c>
      <c r="EP11" s="207" t="s">
        <v>471</v>
      </c>
      <c r="EQ11" s="207" t="s">
        <v>472</v>
      </c>
      <c r="ER11" s="207" t="s">
        <v>473</v>
      </c>
      <c r="ES11" s="207" t="s">
        <v>474</v>
      </c>
      <c r="ET11" s="207" t="s">
        <v>475</v>
      </c>
      <c r="EU11" s="207" t="s">
        <v>476</v>
      </c>
      <c r="EV11" s="207" t="s">
        <v>477</v>
      </c>
      <c r="EW11" s="207" t="s">
        <v>478</v>
      </c>
      <c r="EX11" s="207" t="s">
        <v>479</v>
      </c>
      <c r="EY11" s="207" t="s">
        <v>480</v>
      </c>
      <c r="EZ11" s="207" t="s">
        <v>481</v>
      </c>
      <c r="FA11" s="207" t="s">
        <v>482</v>
      </c>
      <c r="FB11" s="207" t="s">
        <v>483</v>
      </c>
      <c r="FC11" s="207" t="s">
        <v>484</v>
      </c>
      <c r="FD11" s="207" t="s">
        <v>485</v>
      </c>
      <c r="FE11" s="207" t="s">
        <v>486</v>
      </c>
      <c r="FF11" s="207" t="s">
        <v>487</v>
      </c>
      <c r="FG11" s="207" t="s">
        <v>488</v>
      </c>
      <c r="FH11" s="207" t="s">
        <v>489</v>
      </c>
      <c r="FI11" s="207" t="s">
        <v>490</v>
      </c>
      <c r="FJ11" s="207" t="s">
        <v>491</v>
      </c>
      <c r="FK11" s="207" t="s">
        <v>492</v>
      </c>
      <c r="FL11" s="207" t="s">
        <v>493</v>
      </c>
      <c r="FM11" s="207" t="s">
        <v>494</v>
      </c>
      <c r="FN11" s="207" t="s">
        <v>495</v>
      </c>
      <c r="FO11" s="207" t="s">
        <v>496</v>
      </c>
      <c r="FP11" s="207" t="s">
        <v>497</v>
      </c>
      <c r="FQ11" s="207" t="s">
        <v>498</v>
      </c>
      <c r="FR11" s="207" t="s">
        <v>499</v>
      </c>
      <c r="FS11" s="207" t="s">
        <v>500</v>
      </c>
      <c r="FT11" s="207" t="s">
        <v>501</v>
      </c>
      <c r="FU11" s="207" t="s">
        <v>502</v>
      </c>
      <c r="FV11" s="207" t="s">
        <v>503</v>
      </c>
      <c r="FW11" s="207" t="s">
        <v>504</v>
      </c>
      <c r="FX11" s="207" t="s">
        <v>505</v>
      </c>
      <c r="FY11" s="207" t="s">
        <v>506</v>
      </c>
      <c r="FZ11" s="207" t="s">
        <v>507</v>
      </c>
      <c r="GA11" s="207" t="s">
        <v>508</v>
      </c>
      <c r="GB11" s="207" t="s">
        <v>509</v>
      </c>
      <c r="GC11" s="207" t="s">
        <v>510</v>
      </c>
      <c r="GD11" s="207" t="s">
        <v>511</v>
      </c>
      <c r="GE11" s="207" t="s">
        <v>512</v>
      </c>
      <c r="GF11" s="207" t="s">
        <v>513</v>
      </c>
      <c r="GG11" s="207" t="s">
        <v>514</v>
      </c>
      <c r="GH11" s="207" t="s">
        <v>515</v>
      </c>
      <c r="GI11" s="207" t="s">
        <v>516</v>
      </c>
      <c r="GJ11" s="207" t="s">
        <v>517</v>
      </c>
      <c r="GK11" s="207" t="s">
        <v>518</v>
      </c>
      <c r="GL11" s="207" t="s">
        <v>519</v>
      </c>
      <c r="GM11" s="207" t="s">
        <v>520</v>
      </c>
      <c r="GN11" s="207" t="s">
        <v>521</v>
      </c>
      <c r="GO11" s="207" t="s">
        <v>522</v>
      </c>
      <c r="GP11" s="165" t="s">
        <v>523</v>
      </c>
      <c r="GQ11" s="208" t="s">
        <v>524</v>
      </c>
      <c r="GR11" s="208" t="s">
        <v>525</v>
      </c>
      <c r="GS11" s="208" t="s">
        <v>526</v>
      </c>
      <c r="GT11" s="208" t="s">
        <v>527</v>
      </c>
      <c r="GU11" s="208" t="s">
        <v>528</v>
      </c>
      <c r="GV11" s="208" t="s">
        <v>529</v>
      </c>
      <c r="GW11" s="208" t="s">
        <v>530</v>
      </c>
      <c r="GX11" s="208" t="s">
        <v>531</v>
      </c>
      <c r="GY11" s="208" t="s">
        <v>532</v>
      </c>
      <c r="GZ11" s="208" t="s">
        <v>533</v>
      </c>
      <c r="HA11" s="208" t="s">
        <v>534</v>
      </c>
      <c r="HB11" s="208" t="s">
        <v>535</v>
      </c>
      <c r="HC11" s="165" t="s">
        <v>536</v>
      </c>
      <c r="HD11" s="281" t="s">
        <v>569</v>
      </c>
      <c r="HE11" s="281" t="s">
        <v>570</v>
      </c>
      <c r="HF11" s="281" t="s">
        <v>571</v>
      </c>
      <c r="HG11" s="281" t="s">
        <v>572</v>
      </c>
      <c r="HH11" s="280" t="s">
        <v>581</v>
      </c>
      <c r="HI11" s="280" t="s">
        <v>582</v>
      </c>
      <c r="HJ11" s="280" t="s">
        <v>573</v>
      </c>
      <c r="HK11" s="280" t="s">
        <v>574</v>
      </c>
      <c r="HL11" s="281" t="s">
        <v>583</v>
      </c>
      <c r="HM11" s="281" t="s">
        <v>584</v>
      </c>
      <c r="HN11" s="281" t="s">
        <v>575</v>
      </c>
      <c r="HO11" s="281" t="s">
        <v>576</v>
      </c>
      <c r="HP11" s="280" t="s">
        <v>585</v>
      </c>
      <c r="HQ11" s="280" t="s">
        <v>586</v>
      </c>
      <c r="HR11" s="280" t="s">
        <v>579</v>
      </c>
      <c r="HS11" s="280" t="s">
        <v>580</v>
      </c>
      <c r="HT11" s="284" t="s">
        <v>587</v>
      </c>
      <c r="HU11" s="285" t="s">
        <v>537</v>
      </c>
      <c r="HV11" s="286" t="s">
        <v>538</v>
      </c>
      <c r="HW11" s="286" t="s">
        <v>539</v>
      </c>
      <c r="HX11" s="281" t="s">
        <v>540</v>
      </c>
      <c r="HY11" s="209" t="s">
        <v>541</v>
      </c>
      <c r="HZ11" s="209" t="s">
        <v>542</v>
      </c>
      <c r="IA11" s="209" t="s">
        <v>543</v>
      </c>
      <c r="IB11" s="209" t="s">
        <v>544</v>
      </c>
      <c r="IC11" s="209" t="s">
        <v>545</v>
      </c>
      <c r="ID11" s="209" t="s">
        <v>546</v>
      </c>
      <c r="IE11" s="209" t="s">
        <v>547</v>
      </c>
      <c r="IF11" s="209" t="s">
        <v>548</v>
      </c>
      <c r="IG11" s="209" t="s">
        <v>549</v>
      </c>
      <c r="IH11" s="209" t="s">
        <v>550</v>
      </c>
      <c r="II11" s="209" t="s">
        <v>551</v>
      </c>
      <c r="IJ11" s="209" t="s">
        <v>552</v>
      </c>
      <c r="IK11" s="209" t="s">
        <v>553</v>
      </c>
      <c r="IL11" s="209" t="s">
        <v>554</v>
      </c>
      <c r="IM11" s="209" t="s">
        <v>555</v>
      </c>
      <c r="IN11" s="209" t="s">
        <v>556</v>
      </c>
      <c r="IO11" s="280" t="s">
        <v>557</v>
      </c>
      <c r="IP11" s="287" t="s">
        <v>558</v>
      </c>
      <c r="IQ11" s="288" t="s">
        <v>559</v>
      </c>
      <c r="IR11" s="299" t="s">
        <v>593</v>
      </c>
      <c r="IS11" s="210"/>
      <c r="IT11" s="195" t="s">
        <v>560</v>
      </c>
      <c r="IU11" s="211">
        <f>HD3</f>
        <v>0</v>
      </c>
      <c r="IV11" s="211">
        <f>HD4</f>
        <v>0</v>
      </c>
      <c r="IW11" s="211">
        <f>HD5</f>
        <v>0</v>
      </c>
      <c r="IX11" s="211">
        <f>HD6</f>
        <v>0</v>
      </c>
      <c r="IY11" s="211">
        <f>HD7</f>
        <v>0</v>
      </c>
      <c r="IZ11" s="211">
        <f>HD8</f>
        <v>0</v>
      </c>
      <c r="JA11" s="211">
        <f>HD9</f>
        <v>0</v>
      </c>
      <c r="JB11" s="211">
        <f>HL3</f>
        <v>0</v>
      </c>
      <c r="JC11" s="211">
        <f>HL4</f>
        <v>0</v>
      </c>
      <c r="JD11" s="211">
        <f>HL5</f>
        <v>0</v>
      </c>
      <c r="JE11" s="211">
        <f>HL6</f>
        <v>0</v>
      </c>
      <c r="JF11" s="211">
        <f>HL7</f>
        <v>0</v>
      </c>
      <c r="JG11" s="211">
        <f>HL8</f>
        <v>0</v>
      </c>
      <c r="JH11" s="211">
        <f>HL9</f>
        <v>0</v>
      </c>
      <c r="JI11" s="307"/>
      <c r="JJ11" s="212"/>
    </row>
    <row r="12" spans="1:270" s="61" customFormat="1" x14ac:dyDescent="0.55000000000000004">
      <c r="A12" s="213">
        <v>1</v>
      </c>
      <c r="B12" s="214"/>
      <c r="C12" s="215"/>
      <c r="D12" s="215"/>
      <c r="E12" s="215"/>
      <c r="F12" s="215"/>
      <c r="G12" s="215"/>
      <c r="H12" s="215"/>
      <c r="I12" s="215" t="s">
        <v>561</v>
      </c>
      <c r="J12" s="216">
        <v>0</v>
      </c>
      <c r="K12" s="217" t="str">
        <f>IF((J12=100),"done","not done")</f>
        <v>not done</v>
      </c>
      <c r="L12" s="100"/>
      <c r="M12" s="219"/>
      <c r="N12" s="220" t="e">
        <f>List1_1[[#This Row],[Latest start date]]</f>
        <v>#VALUE!</v>
      </c>
      <c r="O12" s="221" t="str">
        <f t="shared" ref="O12:O75" si="7">IF(M12="","",$N$4+M12*7)</f>
        <v/>
      </c>
      <c r="P12" s="222" t="e">
        <f t="shared" ref="P12:P75" si="8">O12-(M12*7)</f>
        <v>#VALUE!</v>
      </c>
      <c r="Q12" s="223" t="e">
        <f t="shared" ref="Q12:Q75" si="9">N12+(M12*7)</f>
        <v>#VALUE!</v>
      </c>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4"/>
      <c r="EJ12" s="224"/>
      <c r="EK12" s="224"/>
      <c r="EL12" s="224"/>
      <c r="EM12" s="224"/>
      <c r="EN12" s="224"/>
      <c r="EO12" s="224"/>
      <c r="EP12" s="224"/>
      <c r="EQ12" s="224"/>
      <c r="ER12" s="224"/>
      <c r="ES12" s="224"/>
      <c r="ET12" s="224"/>
      <c r="EU12" s="224"/>
      <c r="EV12" s="224"/>
      <c r="EW12" s="224"/>
      <c r="EX12" s="224"/>
      <c r="EY12" s="224"/>
      <c r="EZ12" s="224"/>
      <c r="FA12" s="224"/>
      <c r="FB12" s="224"/>
      <c r="FC12" s="224"/>
      <c r="FD12" s="224"/>
      <c r="FE12" s="224"/>
      <c r="FF12" s="224"/>
      <c r="FG12" s="224"/>
      <c r="FH12" s="224"/>
      <c r="FI12" s="224"/>
      <c r="FJ12" s="224"/>
      <c r="FK12" s="224"/>
      <c r="FL12" s="224"/>
      <c r="FM12" s="224"/>
      <c r="FN12" s="224"/>
      <c r="FO12" s="224"/>
      <c r="FP12" s="224"/>
      <c r="FQ12" s="224"/>
      <c r="FR12" s="224"/>
      <c r="FS12" s="224"/>
      <c r="FT12" s="224"/>
      <c r="FU12" s="224"/>
      <c r="FV12" s="224"/>
      <c r="FW12" s="224"/>
      <c r="FX12" s="224"/>
      <c r="FY12" s="224"/>
      <c r="FZ12" s="224"/>
      <c r="GA12" s="224"/>
      <c r="GB12" s="224"/>
      <c r="GC12" s="224"/>
      <c r="GD12" s="224"/>
      <c r="GE12" s="224"/>
      <c r="GF12" s="224"/>
      <c r="GG12" s="224"/>
      <c r="GH12" s="224"/>
      <c r="GI12" s="224"/>
      <c r="GJ12" s="224"/>
      <c r="GK12" s="224"/>
      <c r="GL12" s="224"/>
      <c r="GM12" s="224"/>
      <c r="GN12" s="224"/>
      <c r="GO12" s="224"/>
      <c r="GP12" s="225"/>
      <c r="GQ12" s="226"/>
      <c r="GR12" s="226"/>
      <c r="GS12" s="226"/>
      <c r="GT12" s="226"/>
      <c r="GU12" s="226"/>
      <c r="GV12" s="226"/>
      <c r="GW12" s="226"/>
      <c r="GX12" s="226"/>
      <c r="GY12" s="226"/>
      <c r="GZ12" s="226"/>
      <c r="HA12" s="226"/>
      <c r="HB12" s="226"/>
      <c r="HC12" s="227"/>
      <c r="HD12" s="228"/>
      <c r="HE12" s="228"/>
      <c r="HF12" s="276">
        <f t="shared" ref="HF12:HF75" si="10">IF(HD12=$HG$3,$HH$3,IF(HD12=$HG$4,$HH$4,IF(HD12=$HG$5,$HH$5,IF(HD12=$HG$6,$HH$6,IF(HD12=$HG$7,$HH$7,IF(HD12=$HG$8,$HH$8,IF(HD12=$HG$9,$HH$9,IF(HD12=$HO$3,$HP$3,IF(HD12=$HO$4,$HP$4,IF(HD12=$HO$5,$HP$5,IF(HD12=$HO$6,$HP$6,IF(HD12=$HO$7,$HP$7,IF(HD12=$HO$8,$HP$8,IF(HD12=$HO$9,$HP$9,"0"))))))))))))))</f>
        <v>0</v>
      </c>
      <c r="HG12" s="276">
        <f>List1_1[[#This Row],[HR 1 Rate 
(autofill)]]*List1_1[[#This Row],[HR 1 Effort ]]</f>
        <v>0</v>
      </c>
      <c r="HH12" s="229"/>
      <c r="HI12" s="228"/>
      <c r="HJ12" s="276">
        <f t="shared" ref="HJ12:HJ75" si="11">IF(HH12=$HG$3,$HH$3,IF(HH12=$HG$4,$HH$4,IF(HH12=$HG$5,$HH$5,IF(HH12=$HG$6,$HH$6,IF(HH12=$HG$7,$HH$7,IF(HH12=$HG$8,$HH$8,IF(HH12=$HG$9,$HH$9,IF(HH12=$HO$3,$HP$3,IF(HH12=$HO$4,$HP$4,IF(HH12=$HO$5,$HP$5,IF(HH12=$HO$6,$HP$6,IF(HH12=$HO$7,$HP$7,IF(HH12=$HO$8,$HP$8,IF(HH12=$HO$9,$HP$9,"0"))))))))))))))</f>
        <v>0</v>
      </c>
      <c r="HK12" s="276">
        <f>List1_1[[#This Row],[HR 2 Effort ]]*List1_1[[#This Row],[HR 2 Rate 
(autofill)]]</f>
        <v>0</v>
      </c>
      <c r="HL12" s="228"/>
      <c r="HM12" s="228"/>
      <c r="HN12" s="276">
        <f t="shared" ref="HN12:HN75" si="12">IF(HL12=$HG$3,$HH$3,IF(HL12=$HG$4,$HH$4,IF(HL12=$HG$5,$HH$5,IF(HL12=$HG$6,$HH$6,IF(HL12=$HG$7,$HH$7,IF(HL12=$HG$8,$HH$8,IF(HL12=$HG$9,$HH$9,IF(HL12=$HO$3,$HP$3,IF(HL12=$HO$4,$HP$4,IF(HL12=$HO$5,$HP$5,IF(HL12=$HO$6,$HP$6,IF(HL12=$HO$7,$HP$7,IF(HL12=$HO$8,$HP$8,IF(HL12=$HO$9,$HP$9,"0"))))))))))))))</f>
        <v>0</v>
      </c>
      <c r="HO12" s="276">
        <f>List1_1[[#This Row],[HR 3 Rate 
(autofill)]]*List1_1[[#This Row],[HR 3 Effort ]]</f>
        <v>0</v>
      </c>
      <c r="HP12" s="229"/>
      <c r="HQ12" s="228"/>
      <c r="HR12" s="276">
        <f t="shared" ref="HR12:HR75" si="13">IF(HP12=$HG$3,$HH$3,IF(HP12=$HG$4,$HH$4,IF(HP12=$HG$5,$HH$5,IF(HP12=$HG$6,$HH$6,IF(HP12=$HG$7,$HH$7,IF(HP12=$HG$8,$HH$8,IF(HP12=$HG$9,$HH$9,IF(HP12=$HO$3,$HP$3,IF(HP12=$HO$4,$HP$4,IF(HP12=$HO$5,$HP$5,IF(HP12=$HO$6,$HP$6,IF(HP12=$HO$7,$HP$7,IF(HP12=$HO$8,$HP$8,IF(HP12=$HO$9,$HP$9,"0"))))))))))))))</f>
        <v>0</v>
      </c>
      <c r="HS12" s="276">
        <f>List1_1[[#This Row],[HR 4 Rate 
(autofill)]]*List1_1[[#This Row],[HR 4 Effort ]]</f>
        <v>0</v>
      </c>
      <c r="HT12" s="229"/>
      <c r="HU12" s="230">
        <f>List1_1[[#This Row],[HR 1 cost estimate
(autofill)]]+List1_1[[#This Row],[HR 2 cost estimate 
(autofill)]]+List1_1[[#This Row],[HR 3 cost estimate 
(autofill)]]+List1_1[[#This Row],[HR 4 cost estimate 
(autofill)]]</f>
        <v>0</v>
      </c>
      <c r="HV12" s="229"/>
      <c r="HW12" s="229"/>
      <c r="HX12" s="231">
        <f>List1_1[[#This Row],[HR subtotal]]+List1_1[[#This Row],[Estimated Cost of goods &amp; materials / other]]</f>
        <v>0</v>
      </c>
      <c r="HY12" s="232">
        <f>(List1_1[[#This Row],[Total Estimated Cost ]]*List1_1[[#This Row],[Percent Complete]])/100</f>
        <v>0</v>
      </c>
      <c r="HZ12" s="233">
        <f t="shared" ref="HZ12:IK27" si="14">IF($O12="",0,IF(EOMONTH($O12,0)=EOMONTH(HZ$8,0),$HX12,0))</f>
        <v>0</v>
      </c>
      <c r="IA12" s="233">
        <f t="shared" si="14"/>
        <v>0</v>
      </c>
      <c r="IB12" s="233">
        <f t="shared" si="14"/>
        <v>0</v>
      </c>
      <c r="IC12" s="233">
        <f t="shared" si="14"/>
        <v>0</v>
      </c>
      <c r="ID12" s="233">
        <f t="shared" si="14"/>
        <v>0</v>
      </c>
      <c r="IE12" s="233">
        <f t="shared" si="14"/>
        <v>0</v>
      </c>
      <c r="IF12" s="233">
        <f t="shared" si="14"/>
        <v>0</v>
      </c>
      <c r="IG12" s="233">
        <f t="shared" si="14"/>
        <v>0</v>
      </c>
      <c r="IH12" s="233">
        <f t="shared" si="14"/>
        <v>0</v>
      </c>
      <c r="II12" s="233">
        <f t="shared" si="14"/>
        <v>0</v>
      </c>
      <c r="IJ12" s="233">
        <f t="shared" si="14"/>
        <v>0</v>
      </c>
      <c r="IK12" s="233">
        <f t="shared" si="14"/>
        <v>0</v>
      </c>
      <c r="IL12" s="234">
        <f t="shared" ref="IL12:IL75" si="15">IF($O12="",0,(IF(YEAR($O12)+IF(MONTH($O12)&gt;=7,1,0)=($IL$9),$HX12,0)))</f>
        <v>0</v>
      </c>
      <c r="IM12" s="234">
        <f t="shared" ref="IM12:IM75" si="16">IF($O12="",0,(IF(YEAR($O12)+IF(MONTH($O12)&gt;=7,1,0)=($IM$9),$HX12,0)))</f>
        <v>0</v>
      </c>
      <c r="IN12" s="234">
        <f t="shared" ref="IN12:IN75" si="17">IF($O12="",0,(IF(YEAR($O12)+IF(MONTH($O12)&gt;=7,1,0)=($IN$9),$HX12,0)))</f>
        <v>0</v>
      </c>
      <c r="IO12" s="235"/>
      <c r="IP12" s="236">
        <f>List1_1[[#This Row],[Total Estimated Cost ]]-List1_1[[#This Row],[Actual Cost]]</f>
        <v>0</v>
      </c>
      <c r="IQ12" s="237"/>
      <c r="IR12" s="237"/>
      <c r="IS12" s="238"/>
      <c r="IT12" s="239"/>
      <c r="IU12" s="240">
        <f t="shared" ref="IU12:IU43" si="18">(IF($HD12=$IU$10,$HE12,IF($HH12=$IU$10,$HI12,IF($HL12=$IU$10,$HM12,IF($HP12=$IU$10,$HQ12,0)))))</f>
        <v>0</v>
      </c>
      <c r="IV12" s="240">
        <f t="shared" ref="IV12:IV43" si="19">(IF($HD12=$IV$10,$HE12,IF($HH12=$IV$10,$HI12,IF($HL12=$IV$10,$HM12,IF($HP12=$IV$10,$HQ12,0)))))</f>
        <v>0</v>
      </c>
      <c r="IW12" s="240">
        <f t="shared" ref="IW12:IW43" si="20">(IF($HD12=$IW$10,$HE12,IF($HH12=$IW$10,$HI12,IF($HL12=$IW$10,$HM12,IF($HP12=$IW$10,$HQ12,0)))))</f>
        <v>0</v>
      </c>
      <c r="IX12" s="240">
        <f t="shared" ref="IX12:IX43" si="21">(IF($HD12=$IX$10,$HE12,IF($HH12=$IX$10,$HI12,IF($HL12=$IX$10,$HM12,IF($HP12=$IX$10,$HQ12,0)))))</f>
        <v>0</v>
      </c>
      <c r="IY12" s="240">
        <f t="shared" ref="IY12:IY43" si="22">(IF($HD12=$IY$10,$HE12,IF($HH12=$IY$10,$HI12,IF($HL12=$IY$10,$HM12,IF($HP12=$IY$10,$HQ12,0)))))</f>
        <v>0</v>
      </c>
      <c r="IZ12" s="240">
        <f t="shared" ref="IZ12:IZ43" si="23">(IF($HD12=$IZ$10,$HE12,IF($HH12=$IZ$10,$HI12,IF($HL12=$IZ$10,$HM12,IF($HP12=$IZ$10,$HQ12,0)))))</f>
        <v>0</v>
      </c>
      <c r="JA12" s="240">
        <f t="shared" ref="JA12:JA43" si="24">(IF($HD12=$JA$10,$HE12,IF($HH12=$JA$10,$HI12,IF($HL12=$JA$10,$HM12,IF($HP12=$JA$10,$HQ12,0)))))</f>
        <v>0</v>
      </c>
      <c r="JB12" s="240">
        <f t="shared" ref="JB12:JB43" si="25">(IF($HD12=$JB$10,$HE12,IF($HH12=$JB$10,$HI12,IF($HL12=$JB$10,$HM12,IF($HP12=$JB$10,$HQ12,0)))))</f>
        <v>0</v>
      </c>
      <c r="JC12" s="240">
        <f t="shared" ref="JC12:JC43" si="26">(IF($HD12=$JC$10,$HE12,IF($HH12=$JC$10,$HI12,IF($HL12=$JC$10,$HM12,IF($HP12=$JC$10,$HQ12,0)))))</f>
        <v>0</v>
      </c>
      <c r="JD12" s="240">
        <f t="shared" ref="JD12:JD43" si="27">(IF($HD12=$JD$10,$HE12,IF($HH12=$JD$10,$HI12,IF($HL12=$JD$10,$HM12,IF($HP12=$JD$10,$HQ12,0)))))</f>
        <v>0</v>
      </c>
      <c r="JE12" s="240">
        <f t="shared" ref="JE12:JE43" si="28">(IF($HD12=$JE$10,$HE12,IF($HH12=$JE$10,$HI12,IF($HL12=$JE$10,$HM12,IF($HP12=$JE$10,$HQ12,0)))))</f>
        <v>0</v>
      </c>
      <c r="JF12" s="240">
        <f t="shared" ref="JF12:JF43" si="29">(IF($HD12=$JF$10,$HE12,IF($HH12=$JF$10,$HI12,IF($HL12=$JF$10,$HM12,IF($HP12=$JF$10,$HQ12,0)))))</f>
        <v>0</v>
      </c>
      <c r="JG12" s="240">
        <f t="shared" ref="JG12:JG43" si="30">(IF($HD12=$JG$10,$HE12,IF($HH12=$JG$10,$HI12,IF($HL12=$JG$10,$HM12,IF($HP12=$JG$10,$HQ12,0)))))</f>
        <v>0</v>
      </c>
      <c r="JH12" s="241">
        <f t="shared" ref="JH12:JH43" si="31">(IF($HD12=$JH$10,$HE12,IF($HH12=$JH$10,$HI12,IF($HL12=$JH$10,$HM12,IF($HP12=$JH$10,$HQ12,0)))))</f>
        <v>0</v>
      </c>
      <c r="JI12" s="307"/>
      <c r="JJ12" s="243"/>
    </row>
    <row r="13" spans="1:270" s="61" customFormat="1" x14ac:dyDescent="0.55000000000000004">
      <c r="A13" s="213">
        <v>2</v>
      </c>
      <c r="B13" s="214"/>
      <c r="C13" s="215"/>
      <c r="D13" s="215"/>
      <c r="E13" s="215"/>
      <c r="F13" s="215"/>
      <c r="G13" s="215"/>
      <c r="H13" s="215"/>
      <c r="I13" s="215" t="s">
        <v>561</v>
      </c>
      <c r="J13" s="216">
        <v>0</v>
      </c>
      <c r="K13" s="217" t="str">
        <f>IF((J13=100),"done","not done")</f>
        <v>not done</v>
      </c>
      <c r="L13" s="64"/>
      <c r="M13" s="219"/>
      <c r="N13" s="220" t="e">
        <f>List1_1[[#This Row],[Latest start date]]</f>
        <v>#VALUE!</v>
      </c>
      <c r="O13" s="221" t="str">
        <f t="shared" si="7"/>
        <v/>
      </c>
      <c r="P13" s="222" t="e">
        <f t="shared" si="8"/>
        <v>#VALUE!</v>
      </c>
      <c r="Q13" s="223" t="e">
        <f t="shared" si="9"/>
        <v>#VALUE!</v>
      </c>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c r="EI13" s="224"/>
      <c r="EJ13" s="224"/>
      <c r="EK13" s="224"/>
      <c r="EL13" s="224"/>
      <c r="EM13" s="224"/>
      <c r="EN13" s="224"/>
      <c r="EO13" s="224"/>
      <c r="EP13" s="224"/>
      <c r="EQ13" s="224"/>
      <c r="ER13" s="224"/>
      <c r="ES13" s="224"/>
      <c r="ET13" s="224"/>
      <c r="EU13" s="224"/>
      <c r="EV13" s="224"/>
      <c r="EW13" s="224"/>
      <c r="EX13" s="224"/>
      <c r="EY13" s="224"/>
      <c r="EZ13" s="224"/>
      <c r="FA13" s="224"/>
      <c r="FB13" s="224"/>
      <c r="FC13" s="224"/>
      <c r="FD13" s="224"/>
      <c r="FE13" s="224"/>
      <c r="FF13" s="224"/>
      <c r="FG13" s="224"/>
      <c r="FH13" s="224"/>
      <c r="FI13" s="224"/>
      <c r="FJ13" s="224"/>
      <c r="FK13" s="224"/>
      <c r="FL13" s="224"/>
      <c r="FM13" s="224"/>
      <c r="FN13" s="224"/>
      <c r="FO13" s="224"/>
      <c r="FP13" s="224"/>
      <c r="FQ13" s="224"/>
      <c r="FR13" s="224"/>
      <c r="FS13" s="224"/>
      <c r="FT13" s="224"/>
      <c r="FU13" s="224"/>
      <c r="FV13" s="224"/>
      <c r="FW13" s="224"/>
      <c r="FX13" s="224"/>
      <c r="FY13" s="224"/>
      <c r="FZ13" s="224"/>
      <c r="GA13" s="224"/>
      <c r="GB13" s="224"/>
      <c r="GC13" s="224"/>
      <c r="GD13" s="224"/>
      <c r="GE13" s="224"/>
      <c r="GF13" s="224"/>
      <c r="GG13" s="224"/>
      <c r="GH13" s="224"/>
      <c r="GI13" s="224"/>
      <c r="GJ13" s="224"/>
      <c r="GK13" s="224"/>
      <c r="GL13" s="224"/>
      <c r="GM13" s="224"/>
      <c r="GN13" s="224"/>
      <c r="GO13" s="224"/>
      <c r="GP13" s="225"/>
      <c r="GQ13" s="226"/>
      <c r="GR13" s="226"/>
      <c r="GS13" s="226"/>
      <c r="GT13" s="226"/>
      <c r="GU13" s="226"/>
      <c r="GV13" s="226"/>
      <c r="GW13" s="226"/>
      <c r="GX13" s="226"/>
      <c r="GY13" s="226"/>
      <c r="GZ13" s="226"/>
      <c r="HA13" s="226"/>
      <c r="HB13" s="226"/>
      <c r="HC13" s="227"/>
      <c r="HD13" s="228"/>
      <c r="HE13" s="228"/>
      <c r="HF13" s="276">
        <f t="shared" si="10"/>
        <v>0</v>
      </c>
      <c r="HG13" s="276">
        <f>List1_1[[#This Row],[HR 1 Rate 
(autofill)]]*List1_1[[#This Row],[HR 1 Effort ]]</f>
        <v>0</v>
      </c>
      <c r="HH13" s="229"/>
      <c r="HI13" s="228"/>
      <c r="HJ13" s="276">
        <f t="shared" si="11"/>
        <v>0</v>
      </c>
      <c r="HK13" s="276">
        <f>List1_1[[#This Row],[HR 2 Effort ]]*List1_1[[#This Row],[HR 2 Rate 
(autofill)]]</f>
        <v>0</v>
      </c>
      <c r="HL13" s="228"/>
      <c r="HM13" s="228"/>
      <c r="HN13" s="276">
        <f t="shared" si="12"/>
        <v>0</v>
      </c>
      <c r="HO13" s="276">
        <f>List1_1[[#This Row],[HR 3 Rate 
(autofill)]]*List1_1[[#This Row],[HR 3 Effort ]]</f>
        <v>0</v>
      </c>
      <c r="HP13" s="229"/>
      <c r="HQ13" s="228"/>
      <c r="HR13" s="276">
        <f t="shared" si="13"/>
        <v>0</v>
      </c>
      <c r="HS13" s="276">
        <f>List1_1[[#This Row],[HR 4 Rate 
(autofill)]]*List1_1[[#This Row],[HR 4 Effort ]]</f>
        <v>0</v>
      </c>
      <c r="HT13" s="229"/>
      <c r="HU13" s="230">
        <f>List1_1[[#This Row],[HR 1 cost estimate
(autofill)]]+List1_1[[#This Row],[HR 2 cost estimate 
(autofill)]]+List1_1[[#This Row],[HR 3 cost estimate 
(autofill)]]+List1_1[[#This Row],[HR 4 cost estimate 
(autofill)]]</f>
        <v>0</v>
      </c>
      <c r="HV13" s="229"/>
      <c r="HW13" s="229"/>
      <c r="HX13" s="231">
        <f>List1_1[[#This Row],[HR subtotal]]+List1_1[[#This Row],[Estimated Cost of goods &amp; materials / other]]</f>
        <v>0</v>
      </c>
      <c r="HY13" s="232">
        <f>(List1_1[[#This Row],[Total Estimated Cost ]]*List1_1[[#This Row],[Percent Complete]])/100</f>
        <v>0</v>
      </c>
      <c r="HZ13" s="233">
        <f t="shared" si="14"/>
        <v>0</v>
      </c>
      <c r="IA13" s="233">
        <f t="shared" si="14"/>
        <v>0</v>
      </c>
      <c r="IB13" s="233">
        <f t="shared" si="14"/>
        <v>0</v>
      </c>
      <c r="IC13" s="233">
        <f t="shared" si="14"/>
        <v>0</v>
      </c>
      <c r="ID13" s="233">
        <f t="shared" si="14"/>
        <v>0</v>
      </c>
      <c r="IE13" s="233">
        <f t="shared" si="14"/>
        <v>0</v>
      </c>
      <c r="IF13" s="233">
        <f t="shared" si="14"/>
        <v>0</v>
      </c>
      <c r="IG13" s="233">
        <f t="shared" si="14"/>
        <v>0</v>
      </c>
      <c r="IH13" s="233">
        <f t="shared" si="14"/>
        <v>0</v>
      </c>
      <c r="II13" s="233">
        <f t="shared" si="14"/>
        <v>0</v>
      </c>
      <c r="IJ13" s="233">
        <f t="shared" si="14"/>
        <v>0</v>
      </c>
      <c r="IK13" s="233">
        <f t="shared" si="14"/>
        <v>0</v>
      </c>
      <c r="IL13" s="234">
        <f t="shared" si="15"/>
        <v>0</v>
      </c>
      <c r="IM13" s="234">
        <f t="shared" si="16"/>
        <v>0</v>
      </c>
      <c r="IN13" s="234">
        <f t="shared" si="17"/>
        <v>0</v>
      </c>
      <c r="IO13" s="235"/>
      <c r="IP13" s="236">
        <f>List1_1[[#This Row],[Total Estimated Cost ]]-List1_1[[#This Row],[Actual Cost]]</f>
        <v>0</v>
      </c>
      <c r="IQ13" s="237"/>
      <c r="IR13" s="237"/>
      <c r="IS13" s="238"/>
      <c r="IT13" s="239"/>
      <c r="IU13" s="240">
        <f t="shared" si="18"/>
        <v>0</v>
      </c>
      <c r="IV13" s="240">
        <f t="shared" si="19"/>
        <v>0</v>
      </c>
      <c r="IW13" s="240">
        <f t="shared" si="20"/>
        <v>0</v>
      </c>
      <c r="IX13" s="240">
        <f t="shared" si="21"/>
        <v>0</v>
      </c>
      <c r="IY13" s="240">
        <f t="shared" si="22"/>
        <v>0</v>
      </c>
      <c r="IZ13" s="240">
        <f t="shared" si="23"/>
        <v>0</v>
      </c>
      <c r="JA13" s="240">
        <f t="shared" si="24"/>
        <v>0</v>
      </c>
      <c r="JB13" s="240">
        <f t="shared" si="25"/>
        <v>0</v>
      </c>
      <c r="JC13" s="240">
        <f t="shared" si="26"/>
        <v>0</v>
      </c>
      <c r="JD13" s="240">
        <f t="shared" si="27"/>
        <v>0</v>
      </c>
      <c r="JE13" s="240">
        <f t="shared" si="28"/>
        <v>0</v>
      </c>
      <c r="JF13" s="240">
        <f t="shared" si="29"/>
        <v>0</v>
      </c>
      <c r="JG13" s="240">
        <f t="shared" si="30"/>
        <v>0</v>
      </c>
      <c r="JH13" s="241">
        <f t="shared" si="31"/>
        <v>0</v>
      </c>
      <c r="JI13" s="307"/>
      <c r="JJ13" s="243"/>
    </row>
    <row r="14" spans="1:270" s="61" customFormat="1" x14ac:dyDescent="0.55000000000000004">
      <c r="A14" s="213">
        <v>3</v>
      </c>
      <c r="B14" s="214"/>
      <c r="C14" s="215"/>
      <c r="D14" s="215"/>
      <c r="E14" s="215"/>
      <c r="F14" s="215"/>
      <c r="G14" s="215"/>
      <c r="H14" s="215"/>
      <c r="I14" s="215" t="s">
        <v>561</v>
      </c>
      <c r="J14" s="216">
        <v>0</v>
      </c>
      <c r="K14" s="217" t="str">
        <f>IF((J14=100),"done","not done")</f>
        <v>not done</v>
      </c>
      <c r="L14" s="64"/>
      <c r="M14" s="219"/>
      <c r="N14" s="220" t="e">
        <f>List1_1[[#This Row],[Latest start date]]</f>
        <v>#VALUE!</v>
      </c>
      <c r="O14" s="221" t="str">
        <f t="shared" si="7"/>
        <v/>
      </c>
      <c r="P14" s="222" t="e">
        <f t="shared" si="8"/>
        <v>#VALUE!</v>
      </c>
      <c r="Q14" s="223" t="e">
        <f t="shared" si="9"/>
        <v>#VALUE!</v>
      </c>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c r="FE14" s="224"/>
      <c r="FF14" s="224"/>
      <c r="FG14" s="224"/>
      <c r="FH14" s="224"/>
      <c r="FI14" s="224"/>
      <c r="FJ14" s="224"/>
      <c r="FK14" s="224"/>
      <c r="FL14" s="224"/>
      <c r="FM14" s="224"/>
      <c r="FN14" s="224"/>
      <c r="FO14" s="224"/>
      <c r="FP14" s="224"/>
      <c r="FQ14" s="224"/>
      <c r="FR14" s="224"/>
      <c r="FS14" s="224"/>
      <c r="FT14" s="224"/>
      <c r="FU14" s="224"/>
      <c r="FV14" s="224"/>
      <c r="FW14" s="224"/>
      <c r="FX14" s="224"/>
      <c r="FY14" s="224"/>
      <c r="FZ14" s="224"/>
      <c r="GA14" s="224"/>
      <c r="GB14" s="224"/>
      <c r="GC14" s="224"/>
      <c r="GD14" s="224"/>
      <c r="GE14" s="224"/>
      <c r="GF14" s="224"/>
      <c r="GG14" s="224"/>
      <c r="GH14" s="224"/>
      <c r="GI14" s="224"/>
      <c r="GJ14" s="224"/>
      <c r="GK14" s="224"/>
      <c r="GL14" s="224"/>
      <c r="GM14" s="224"/>
      <c r="GN14" s="224"/>
      <c r="GO14" s="224"/>
      <c r="GP14" s="225"/>
      <c r="GQ14" s="226"/>
      <c r="GR14" s="226"/>
      <c r="GS14" s="226"/>
      <c r="GT14" s="226"/>
      <c r="GU14" s="226"/>
      <c r="GV14" s="226"/>
      <c r="GW14" s="226"/>
      <c r="GX14" s="226"/>
      <c r="GY14" s="226"/>
      <c r="GZ14" s="226"/>
      <c r="HA14" s="226"/>
      <c r="HB14" s="226"/>
      <c r="HC14" s="227"/>
      <c r="HD14" s="228"/>
      <c r="HE14" s="228"/>
      <c r="HF14" s="276">
        <f t="shared" si="10"/>
        <v>0</v>
      </c>
      <c r="HG14" s="276">
        <f>List1_1[[#This Row],[HR 1 Rate 
(autofill)]]*List1_1[[#This Row],[HR 1 Effort ]]</f>
        <v>0</v>
      </c>
      <c r="HH14" s="229"/>
      <c r="HI14" s="228"/>
      <c r="HJ14" s="276">
        <f t="shared" si="11"/>
        <v>0</v>
      </c>
      <c r="HK14" s="276">
        <f>List1_1[[#This Row],[HR 2 Effort ]]*List1_1[[#This Row],[HR 2 Rate 
(autofill)]]</f>
        <v>0</v>
      </c>
      <c r="HL14" s="228"/>
      <c r="HM14" s="228"/>
      <c r="HN14" s="276">
        <f t="shared" si="12"/>
        <v>0</v>
      </c>
      <c r="HO14" s="276">
        <f>List1_1[[#This Row],[HR 3 Rate 
(autofill)]]*List1_1[[#This Row],[HR 3 Effort ]]</f>
        <v>0</v>
      </c>
      <c r="HP14" s="229"/>
      <c r="HQ14" s="228"/>
      <c r="HR14" s="276">
        <f t="shared" si="13"/>
        <v>0</v>
      </c>
      <c r="HS14" s="276">
        <f>List1_1[[#This Row],[HR 4 Rate 
(autofill)]]*List1_1[[#This Row],[HR 4 Effort ]]</f>
        <v>0</v>
      </c>
      <c r="HT14" s="229"/>
      <c r="HU14" s="230">
        <f>List1_1[[#This Row],[HR 1 cost estimate
(autofill)]]+List1_1[[#This Row],[HR 2 cost estimate 
(autofill)]]+List1_1[[#This Row],[HR 3 cost estimate 
(autofill)]]+List1_1[[#This Row],[HR 4 cost estimate 
(autofill)]]</f>
        <v>0</v>
      </c>
      <c r="HV14" s="229"/>
      <c r="HW14" s="229"/>
      <c r="HX14" s="231">
        <f>List1_1[[#This Row],[HR subtotal]]+List1_1[[#This Row],[Estimated Cost of goods &amp; materials / other]]</f>
        <v>0</v>
      </c>
      <c r="HY14" s="232">
        <f>(List1_1[[#This Row],[Total Estimated Cost ]]*List1_1[[#This Row],[Percent Complete]])/100</f>
        <v>0</v>
      </c>
      <c r="HZ14" s="233">
        <f t="shared" si="14"/>
        <v>0</v>
      </c>
      <c r="IA14" s="233">
        <f t="shared" si="14"/>
        <v>0</v>
      </c>
      <c r="IB14" s="233">
        <f t="shared" si="14"/>
        <v>0</v>
      </c>
      <c r="IC14" s="233">
        <f t="shared" si="14"/>
        <v>0</v>
      </c>
      <c r="ID14" s="233">
        <f t="shared" si="14"/>
        <v>0</v>
      </c>
      <c r="IE14" s="233">
        <f t="shared" si="14"/>
        <v>0</v>
      </c>
      <c r="IF14" s="233">
        <f t="shared" si="14"/>
        <v>0</v>
      </c>
      <c r="IG14" s="233">
        <f t="shared" si="14"/>
        <v>0</v>
      </c>
      <c r="IH14" s="233">
        <f t="shared" si="14"/>
        <v>0</v>
      </c>
      <c r="II14" s="233">
        <f t="shared" si="14"/>
        <v>0</v>
      </c>
      <c r="IJ14" s="233">
        <f t="shared" si="14"/>
        <v>0</v>
      </c>
      <c r="IK14" s="233">
        <f t="shared" si="14"/>
        <v>0</v>
      </c>
      <c r="IL14" s="234">
        <f t="shared" si="15"/>
        <v>0</v>
      </c>
      <c r="IM14" s="234">
        <f t="shared" si="16"/>
        <v>0</v>
      </c>
      <c r="IN14" s="234">
        <f t="shared" si="17"/>
        <v>0</v>
      </c>
      <c r="IO14" s="235"/>
      <c r="IP14" s="236">
        <f>List1_1[[#This Row],[Total Estimated Cost ]]-List1_1[[#This Row],[Actual Cost]]</f>
        <v>0</v>
      </c>
      <c r="IQ14" s="237"/>
      <c r="IR14" s="237"/>
      <c r="IS14" s="238"/>
      <c r="IT14" s="239"/>
      <c r="IU14" s="240">
        <f t="shared" si="18"/>
        <v>0</v>
      </c>
      <c r="IV14" s="240">
        <f t="shared" si="19"/>
        <v>0</v>
      </c>
      <c r="IW14" s="240">
        <f t="shared" si="20"/>
        <v>0</v>
      </c>
      <c r="IX14" s="240">
        <f t="shared" si="21"/>
        <v>0</v>
      </c>
      <c r="IY14" s="240">
        <f t="shared" si="22"/>
        <v>0</v>
      </c>
      <c r="IZ14" s="240">
        <f t="shared" si="23"/>
        <v>0</v>
      </c>
      <c r="JA14" s="240">
        <f t="shared" si="24"/>
        <v>0</v>
      </c>
      <c r="JB14" s="240">
        <f t="shared" si="25"/>
        <v>0</v>
      </c>
      <c r="JC14" s="240">
        <f t="shared" si="26"/>
        <v>0</v>
      </c>
      <c r="JD14" s="240">
        <f t="shared" si="27"/>
        <v>0</v>
      </c>
      <c r="JE14" s="240">
        <f t="shared" si="28"/>
        <v>0</v>
      </c>
      <c r="JF14" s="240">
        <f t="shared" si="29"/>
        <v>0</v>
      </c>
      <c r="JG14" s="240">
        <f t="shared" si="30"/>
        <v>0</v>
      </c>
      <c r="JH14" s="241">
        <f t="shared" si="31"/>
        <v>0</v>
      </c>
      <c r="JI14" s="307"/>
      <c r="JJ14" s="243"/>
    </row>
    <row r="15" spans="1:270" s="61" customFormat="1" x14ac:dyDescent="0.55000000000000004">
      <c r="A15" s="213">
        <v>4</v>
      </c>
      <c r="B15" s="214"/>
      <c r="C15" s="215"/>
      <c r="D15" s="215"/>
      <c r="E15" s="215"/>
      <c r="F15" s="215"/>
      <c r="G15" s="215"/>
      <c r="H15" s="215"/>
      <c r="I15" s="215" t="s">
        <v>561</v>
      </c>
      <c r="J15" s="216">
        <v>0</v>
      </c>
      <c r="K15" s="217" t="str">
        <f t="shared" ref="K15:K78" si="32">IF((J15=100),"done","not done")</f>
        <v>not done</v>
      </c>
      <c r="L15" s="64"/>
      <c r="M15" s="219"/>
      <c r="N15" s="220" t="e">
        <f>List1_1[[#This Row],[Latest start date]]</f>
        <v>#VALUE!</v>
      </c>
      <c r="O15" s="221" t="str">
        <f t="shared" si="7"/>
        <v/>
      </c>
      <c r="P15" s="222" t="e">
        <f t="shared" si="8"/>
        <v>#VALUE!</v>
      </c>
      <c r="Q15" s="223" t="e">
        <f t="shared" si="9"/>
        <v>#VALUE!</v>
      </c>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c r="FE15" s="224"/>
      <c r="FF15" s="224"/>
      <c r="FG15" s="224"/>
      <c r="FH15" s="224"/>
      <c r="FI15" s="224"/>
      <c r="FJ15" s="224"/>
      <c r="FK15" s="224"/>
      <c r="FL15" s="224"/>
      <c r="FM15" s="224"/>
      <c r="FN15" s="224"/>
      <c r="FO15" s="224"/>
      <c r="FP15" s="224"/>
      <c r="FQ15" s="224"/>
      <c r="FR15" s="224"/>
      <c r="FS15" s="224"/>
      <c r="FT15" s="224"/>
      <c r="FU15" s="224"/>
      <c r="FV15" s="224"/>
      <c r="FW15" s="224"/>
      <c r="FX15" s="224"/>
      <c r="FY15" s="224"/>
      <c r="FZ15" s="224"/>
      <c r="GA15" s="224"/>
      <c r="GB15" s="224"/>
      <c r="GC15" s="224"/>
      <c r="GD15" s="224"/>
      <c r="GE15" s="224"/>
      <c r="GF15" s="224"/>
      <c r="GG15" s="224"/>
      <c r="GH15" s="224"/>
      <c r="GI15" s="224"/>
      <c r="GJ15" s="224"/>
      <c r="GK15" s="224"/>
      <c r="GL15" s="224"/>
      <c r="GM15" s="224"/>
      <c r="GN15" s="224"/>
      <c r="GO15" s="224"/>
      <c r="GP15" s="218"/>
      <c r="GQ15" s="244"/>
      <c r="GR15" s="244"/>
      <c r="GS15" s="244"/>
      <c r="GT15" s="244"/>
      <c r="GU15" s="244"/>
      <c r="GV15" s="226"/>
      <c r="GW15" s="244"/>
      <c r="GX15" s="226"/>
      <c r="GY15" s="226"/>
      <c r="GZ15" s="226"/>
      <c r="HA15" s="226"/>
      <c r="HB15" s="226"/>
      <c r="HC15" s="227"/>
      <c r="HD15" s="228"/>
      <c r="HE15" s="228"/>
      <c r="HF15" s="276">
        <f t="shared" si="10"/>
        <v>0</v>
      </c>
      <c r="HG15" s="276">
        <f>List1_1[[#This Row],[HR 1 Rate 
(autofill)]]*List1_1[[#This Row],[HR 1 Effort ]]</f>
        <v>0</v>
      </c>
      <c r="HH15" s="229"/>
      <c r="HI15" s="228"/>
      <c r="HJ15" s="276">
        <f t="shared" si="11"/>
        <v>0</v>
      </c>
      <c r="HK15" s="276">
        <f>List1_1[[#This Row],[HR 2 Effort ]]*List1_1[[#This Row],[HR 2 Rate 
(autofill)]]</f>
        <v>0</v>
      </c>
      <c r="HL15" s="228"/>
      <c r="HM15" s="228"/>
      <c r="HN15" s="276">
        <f t="shared" si="12"/>
        <v>0</v>
      </c>
      <c r="HO15" s="276">
        <f>List1_1[[#This Row],[HR 3 Rate 
(autofill)]]*List1_1[[#This Row],[HR 3 Effort ]]</f>
        <v>0</v>
      </c>
      <c r="HP15" s="229"/>
      <c r="HQ15" s="228"/>
      <c r="HR15" s="276">
        <f t="shared" si="13"/>
        <v>0</v>
      </c>
      <c r="HS15" s="276">
        <f>List1_1[[#This Row],[HR 4 Rate 
(autofill)]]*List1_1[[#This Row],[HR 4 Effort ]]</f>
        <v>0</v>
      </c>
      <c r="HT15" s="229"/>
      <c r="HU15" s="230">
        <f>List1_1[[#This Row],[HR 1 cost estimate
(autofill)]]+List1_1[[#This Row],[HR 2 cost estimate 
(autofill)]]+List1_1[[#This Row],[HR 3 cost estimate 
(autofill)]]+List1_1[[#This Row],[HR 4 cost estimate 
(autofill)]]</f>
        <v>0</v>
      </c>
      <c r="HV15" s="229"/>
      <c r="HW15" s="229"/>
      <c r="HX15" s="231">
        <f>List1_1[[#This Row],[HR subtotal]]+List1_1[[#This Row],[Estimated Cost of goods &amp; materials / other]]</f>
        <v>0</v>
      </c>
      <c r="HY15" s="232">
        <f>(List1_1[[#This Row],[Total Estimated Cost ]]*List1_1[[#This Row],[Percent Complete]])/100</f>
        <v>0</v>
      </c>
      <c r="HZ15" s="233">
        <f t="shared" si="14"/>
        <v>0</v>
      </c>
      <c r="IA15" s="233">
        <f t="shared" si="14"/>
        <v>0</v>
      </c>
      <c r="IB15" s="233">
        <f t="shared" si="14"/>
        <v>0</v>
      </c>
      <c r="IC15" s="233">
        <f t="shared" si="14"/>
        <v>0</v>
      </c>
      <c r="ID15" s="233">
        <f t="shared" si="14"/>
        <v>0</v>
      </c>
      <c r="IE15" s="233">
        <f t="shared" si="14"/>
        <v>0</v>
      </c>
      <c r="IF15" s="233">
        <f t="shared" si="14"/>
        <v>0</v>
      </c>
      <c r="IG15" s="233">
        <f t="shared" si="14"/>
        <v>0</v>
      </c>
      <c r="IH15" s="233">
        <f t="shared" si="14"/>
        <v>0</v>
      </c>
      <c r="II15" s="233">
        <f t="shared" si="14"/>
        <v>0</v>
      </c>
      <c r="IJ15" s="233">
        <f t="shared" si="14"/>
        <v>0</v>
      </c>
      <c r="IK15" s="233">
        <f t="shared" si="14"/>
        <v>0</v>
      </c>
      <c r="IL15" s="233">
        <f t="shared" si="15"/>
        <v>0</v>
      </c>
      <c r="IM15" s="245">
        <f t="shared" si="16"/>
        <v>0</v>
      </c>
      <c r="IN15" s="246">
        <f t="shared" si="17"/>
        <v>0</v>
      </c>
      <c r="IO15" s="235"/>
      <c r="IP15" s="236">
        <f>List1_1[[#This Row],[Total Estimated Cost ]]-List1_1[[#This Row],[Actual Cost]]</f>
        <v>0</v>
      </c>
      <c r="IQ15" s="237"/>
      <c r="IR15" s="237"/>
      <c r="IS15" s="238"/>
      <c r="IT15" s="239"/>
      <c r="IU15" s="240">
        <f t="shared" si="18"/>
        <v>0</v>
      </c>
      <c r="IV15" s="240">
        <f t="shared" si="19"/>
        <v>0</v>
      </c>
      <c r="IW15" s="240">
        <f t="shared" si="20"/>
        <v>0</v>
      </c>
      <c r="IX15" s="240">
        <f t="shared" si="21"/>
        <v>0</v>
      </c>
      <c r="IY15" s="240">
        <f t="shared" si="22"/>
        <v>0</v>
      </c>
      <c r="IZ15" s="240">
        <f t="shared" si="23"/>
        <v>0</v>
      </c>
      <c r="JA15" s="240">
        <f t="shared" si="24"/>
        <v>0</v>
      </c>
      <c r="JB15" s="240">
        <f t="shared" si="25"/>
        <v>0</v>
      </c>
      <c r="JC15" s="240">
        <f t="shared" si="26"/>
        <v>0</v>
      </c>
      <c r="JD15" s="240">
        <f t="shared" si="27"/>
        <v>0</v>
      </c>
      <c r="JE15" s="240">
        <f t="shared" si="28"/>
        <v>0</v>
      </c>
      <c r="JF15" s="240">
        <f t="shared" si="29"/>
        <v>0</v>
      </c>
      <c r="JG15" s="240">
        <f t="shared" si="30"/>
        <v>0</v>
      </c>
      <c r="JH15" s="241">
        <f t="shared" si="31"/>
        <v>0</v>
      </c>
      <c r="JI15" s="307"/>
      <c r="JJ15" s="243"/>
    </row>
    <row r="16" spans="1:270" s="61" customFormat="1" x14ac:dyDescent="0.55000000000000004">
      <c r="A16" s="213">
        <v>5</v>
      </c>
      <c r="B16" s="214"/>
      <c r="C16" s="215"/>
      <c r="D16" s="215"/>
      <c r="E16" s="215"/>
      <c r="F16" s="215"/>
      <c r="G16" s="215"/>
      <c r="H16" s="215"/>
      <c r="I16" s="215" t="s">
        <v>561</v>
      </c>
      <c r="J16" s="216">
        <v>0</v>
      </c>
      <c r="K16" s="217" t="str">
        <f t="shared" si="32"/>
        <v>not done</v>
      </c>
      <c r="L16" s="64"/>
      <c r="M16" s="219"/>
      <c r="N16" s="220" t="e">
        <f>List1_1[[#This Row],[Latest start date]]</f>
        <v>#VALUE!</v>
      </c>
      <c r="O16" s="221" t="str">
        <f t="shared" si="7"/>
        <v/>
      </c>
      <c r="P16" s="222" t="e">
        <f t="shared" si="8"/>
        <v>#VALUE!</v>
      </c>
      <c r="Q16" s="223" t="e">
        <f t="shared" si="9"/>
        <v>#VALUE!</v>
      </c>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4"/>
      <c r="FQ16" s="224"/>
      <c r="FR16" s="224"/>
      <c r="FS16" s="224"/>
      <c r="FT16" s="224"/>
      <c r="FU16" s="224"/>
      <c r="FV16" s="224"/>
      <c r="FW16" s="224"/>
      <c r="FX16" s="224"/>
      <c r="FY16" s="224"/>
      <c r="FZ16" s="224"/>
      <c r="GA16" s="224"/>
      <c r="GB16" s="224"/>
      <c r="GC16" s="224"/>
      <c r="GD16" s="224"/>
      <c r="GE16" s="224"/>
      <c r="GF16" s="224"/>
      <c r="GG16" s="224"/>
      <c r="GH16" s="224"/>
      <c r="GI16" s="224"/>
      <c r="GJ16" s="224"/>
      <c r="GK16" s="224"/>
      <c r="GL16" s="224"/>
      <c r="GM16" s="224"/>
      <c r="GN16" s="224"/>
      <c r="GO16" s="224"/>
      <c r="GP16" s="218"/>
      <c r="GQ16" s="244"/>
      <c r="GR16" s="244"/>
      <c r="GS16" s="244"/>
      <c r="GT16" s="244"/>
      <c r="GU16" s="244"/>
      <c r="GV16" s="226"/>
      <c r="GW16" s="244"/>
      <c r="GX16" s="226"/>
      <c r="GY16" s="226"/>
      <c r="GZ16" s="226"/>
      <c r="HA16" s="226"/>
      <c r="HB16" s="226"/>
      <c r="HC16" s="227"/>
      <c r="HD16" s="228"/>
      <c r="HE16" s="228"/>
      <c r="HF16" s="276">
        <f t="shared" si="10"/>
        <v>0</v>
      </c>
      <c r="HG16" s="276">
        <f>List1_1[[#This Row],[HR 1 Rate 
(autofill)]]*List1_1[[#This Row],[HR 1 Effort ]]</f>
        <v>0</v>
      </c>
      <c r="HH16" s="229"/>
      <c r="HI16" s="228"/>
      <c r="HJ16" s="276">
        <f t="shared" si="11"/>
        <v>0</v>
      </c>
      <c r="HK16" s="276">
        <f>List1_1[[#This Row],[HR 2 Effort ]]*List1_1[[#This Row],[HR 2 Rate 
(autofill)]]</f>
        <v>0</v>
      </c>
      <c r="HL16" s="228"/>
      <c r="HM16" s="228"/>
      <c r="HN16" s="276">
        <f t="shared" si="12"/>
        <v>0</v>
      </c>
      <c r="HO16" s="276">
        <f>List1_1[[#This Row],[HR 3 Rate 
(autofill)]]*List1_1[[#This Row],[HR 3 Effort ]]</f>
        <v>0</v>
      </c>
      <c r="HP16" s="229"/>
      <c r="HQ16" s="228"/>
      <c r="HR16" s="276">
        <f t="shared" si="13"/>
        <v>0</v>
      </c>
      <c r="HS16" s="276">
        <f>List1_1[[#This Row],[HR 4 Rate 
(autofill)]]*List1_1[[#This Row],[HR 4 Effort ]]</f>
        <v>0</v>
      </c>
      <c r="HT16" s="229"/>
      <c r="HU16" s="230">
        <f>List1_1[[#This Row],[HR 1 cost estimate
(autofill)]]+List1_1[[#This Row],[HR 2 cost estimate 
(autofill)]]+List1_1[[#This Row],[HR 3 cost estimate 
(autofill)]]+List1_1[[#This Row],[HR 4 cost estimate 
(autofill)]]</f>
        <v>0</v>
      </c>
      <c r="HV16" s="229"/>
      <c r="HW16" s="229"/>
      <c r="HX16" s="231">
        <f>List1_1[[#This Row],[HR subtotal]]+List1_1[[#This Row],[Estimated Cost of goods &amp; materials / other]]</f>
        <v>0</v>
      </c>
      <c r="HY16" s="232">
        <f>(List1_1[[#This Row],[Total Estimated Cost ]]*List1_1[[#This Row],[Percent Complete]])/100</f>
        <v>0</v>
      </c>
      <c r="HZ16" s="233">
        <f t="shared" si="14"/>
        <v>0</v>
      </c>
      <c r="IA16" s="233">
        <f t="shared" si="14"/>
        <v>0</v>
      </c>
      <c r="IB16" s="233">
        <f t="shared" si="14"/>
        <v>0</v>
      </c>
      <c r="IC16" s="233">
        <f t="shared" si="14"/>
        <v>0</v>
      </c>
      <c r="ID16" s="233">
        <f t="shared" si="14"/>
        <v>0</v>
      </c>
      <c r="IE16" s="233">
        <f t="shared" si="14"/>
        <v>0</v>
      </c>
      <c r="IF16" s="233">
        <f t="shared" si="14"/>
        <v>0</v>
      </c>
      <c r="IG16" s="233">
        <f t="shared" si="14"/>
        <v>0</v>
      </c>
      <c r="IH16" s="233">
        <f t="shared" si="14"/>
        <v>0</v>
      </c>
      <c r="II16" s="233">
        <f t="shared" si="14"/>
        <v>0</v>
      </c>
      <c r="IJ16" s="233">
        <f t="shared" si="14"/>
        <v>0</v>
      </c>
      <c r="IK16" s="233">
        <f t="shared" si="14"/>
        <v>0</v>
      </c>
      <c r="IL16" s="233">
        <f t="shared" si="15"/>
        <v>0</v>
      </c>
      <c r="IM16" s="245">
        <f t="shared" si="16"/>
        <v>0</v>
      </c>
      <c r="IN16" s="246">
        <f t="shared" si="17"/>
        <v>0</v>
      </c>
      <c r="IO16" s="235"/>
      <c r="IP16" s="236">
        <f>List1_1[[#This Row],[Total Estimated Cost ]]-List1_1[[#This Row],[Actual Cost]]</f>
        <v>0</v>
      </c>
      <c r="IQ16" s="237"/>
      <c r="IR16" s="237"/>
      <c r="IS16" s="238"/>
      <c r="IT16" s="239"/>
      <c r="IU16" s="240">
        <f t="shared" si="18"/>
        <v>0</v>
      </c>
      <c r="IV16" s="240">
        <f t="shared" si="19"/>
        <v>0</v>
      </c>
      <c r="IW16" s="240">
        <f t="shared" si="20"/>
        <v>0</v>
      </c>
      <c r="IX16" s="240">
        <f t="shared" si="21"/>
        <v>0</v>
      </c>
      <c r="IY16" s="240">
        <f t="shared" si="22"/>
        <v>0</v>
      </c>
      <c r="IZ16" s="240">
        <f t="shared" si="23"/>
        <v>0</v>
      </c>
      <c r="JA16" s="240">
        <f t="shared" si="24"/>
        <v>0</v>
      </c>
      <c r="JB16" s="240">
        <f t="shared" si="25"/>
        <v>0</v>
      </c>
      <c r="JC16" s="240">
        <f t="shared" si="26"/>
        <v>0</v>
      </c>
      <c r="JD16" s="240">
        <f t="shared" si="27"/>
        <v>0</v>
      </c>
      <c r="JE16" s="240">
        <f t="shared" si="28"/>
        <v>0</v>
      </c>
      <c r="JF16" s="240">
        <f t="shared" si="29"/>
        <v>0</v>
      </c>
      <c r="JG16" s="240">
        <f t="shared" si="30"/>
        <v>0</v>
      </c>
      <c r="JH16" s="241">
        <f t="shared" si="31"/>
        <v>0</v>
      </c>
      <c r="JI16" s="307"/>
      <c r="JJ16" s="243"/>
    </row>
    <row r="17" spans="1:270" s="61" customFormat="1" x14ac:dyDescent="0.55000000000000004">
      <c r="A17" s="213">
        <v>6</v>
      </c>
      <c r="B17" s="214"/>
      <c r="C17" s="215"/>
      <c r="D17" s="215"/>
      <c r="E17" s="215"/>
      <c r="F17" s="215"/>
      <c r="G17" s="215"/>
      <c r="H17" s="215"/>
      <c r="I17" s="215" t="s">
        <v>561</v>
      </c>
      <c r="J17" s="216">
        <v>0</v>
      </c>
      <c r="K17" s="217" t="str">
        <f t="shared" si="32"/>
        <v>not done</v>
      </c>
      <c r="L17" s="64"/>
      <c r="M17" s="219"/>
      <c r="N17" s="220" t="e">
        <f>List1_1[[#This Row],[Latest start date]]</f>
        <v>#VALUE!</v>
      </c>
      <c r="O17" s="221" t="str">
        <f t="shared" si="7"/>
        <v/>
      </c>
      <c r="P17" s="222" t="e">
        <f t="shared" si="8"/>
        <v>#VALUE!</v>
      </c>
      <c r="Q17" s="223" t="e">
        <f t="shared" si="9"/>
        <v>#VALUE!</v>
      </c>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4"/>
      <c r="FG17" s="224"/>
      <c r="FH17" s="224"/>
      <c r="FI17" s="224"/>
      <c r="FJ17" s="224"/>
      <c r="FK17" s="224"/>
      <c r="FL17" s="224"/>
      <c r="FM17" s="224"/>
      <c r="FN17" s="224"/>
      <c r="FO17" s="224"/>
      <c r="FP17" s="224"/>
      <c r="FQ17" s="224"/>
      <c r="FR17" s="224"/>
      <c r="FS17" s="224"/>
      <c r="FT17" s="224"/>
      <c r="FU17" s="224"/>
      <c r="FV17" s="224"/>
      <c r="FW17" s="224"/>
      <c r="FX17" s="224"/>
      <c r="FY17" s="224"/>
      <c r="FZ17" s="224"/>
      <c r="GA17" s="224"/>
      <c r="GB17" s="224"/>
      <c r="GC17" s="224"/>
      <c r="GD17" s="224"/>
      <c r="GE17" s="224"/>
      <c r="GF17" s="224"/>
      <c r="GG17" s="224"/>
      <c r="GH17" s="224"/>
      <c r="GI17" s="224"/>
      <c r="GJ17" s="224"/>
      <c r="GK17" s="224"/>
      <c r="GL17" s="224"/>
      <c r="GM17" s="224"/>
      <c r="GN17" s="224"/>
      <c r="GO17" s="224"/>
      <c r="GP17" s="218"/>
      <c r="GQ17" s="244"/>
      <c r="GR17" s="244"/>
      <c r="GS17" s="244"/>
      <c r="GT17" s="244"/>
      <c r="GU17" s="244"/>
      <c r="GV17" s="226"/>
      <c r="GW17" s="244"/>
      <c r="GX17" s="226"/>
      <c r="GY17" s="226"/>
      <c r="GZ17" s="226"/>
      <c r="HA17" s="226"/>
      <c r="HB17" s="226"/>
      <c r="HC17" s="227"/>
      <c r="HD17" s="228"/>
      <c r="HE17" s="228"/>
      <c r="HF17" s="276">
        <f t="shared" si="10"/>
        <v>0</v>
      </c>
      <c r="HG17" s="276">
        <f>List1_1[[#This Row],[HR 1 Rate 
(autofill)]]*List1_1[[#This Row],[HR 1 Effort ]]</f>
        <v>0</v>
      </c>
      <c r="HH17" s="229"/>
      <c r="HI17" s="228"/>
      <c r="HJ17" s="276">
        <f t="shared" si="11"/>
        <v>0</v>
      </c>
      <c r="HK17" s="276">
        <f>List1_1[[#This Row],[HR 2 Effort ]]*List1_1[[#This Row],[HR 2 Rate 
(autofill)]]</f>
        <v>0</v>
      </c>
      <c r="HL17" s="228"/>
      <c r="HM17" s="228"/>
      <c r="HN17" s="276">
        <f t="shared" si="12"/>
        <v>0</v>
      </c>
      <c r="HO17" s="276">
        <f>List1_1[[#This Row],[HR 3 Rate 
(autofill)]]*List1_1[[#This Row],[HR 3 Effort ]]</f>
        <v>0</v>
      </c>
      <c r="HP17" s="229"/>
      <c r="HQ17" s="228"/>
      <c r="HR17" s="276">
        <f t="shared" si="13"/>
        <v>0</v>
      </c>
      <c r="HS17" s="276">
        <f>List1_1[[#This Row],[HR 4 Rate 
(autofill)]]*List1_1[[#This Row],[HR 4 Effort ]]</f>
        <v>0</v>
      </c>
      <c r="HT17" s="229"/>
      <c r="HU17" s="230">
        <f>List1_1[[#This Row],[HR 1 cost estimate
(autofill)]]+List1_1[[#This Row],[HR 2 cost estimate 
(autofill)]]+List1_1[[#This Row],[HR 3 cost estimate 
(autofill)]]+List1_1[[#This Row],[HR 4 cost estimate 
(autofill)]]</f>
        <v>0</v>
      </c>
      <c r="HV17" s="229"/>
      <c r="HW17" s="229"/>
      <c r="HX17" s="231">
        <f>List1_1[[#This Row],[HR subtotal]]+List1_1[[#This Row],[Estimated Cost of goods &amp; materials / other]]</f>
        <v>0</v>
      </c>
      <c r="HY17" s="232">
        <f>(List1_1[[#This Row],[Total Estimated Cost ]]*List1_1[[#This Row],[Percent Complete]])/100</f>
        <v>0</v>
      </c>
      <c r="HZ17" s="233">
        <f t="shared" si="14"/>
        <v>0</v>
      </c>
      <c r="IA17" s="233">
        <f t="shared" si="14"/>
        <v>0</v>
      </c>
      <c r="IB17" s="233">
        <f t="shared" si="14"/>
        <v>0</v>
      </c>
      <c r="IC17" s="233">
        <f t="shared" si="14"/>
        <v>0</v>
      </c>
      <c r="ID17" s="233">
        <f t="shared" si="14"/>
        <v>0</v>
      </c>
      <c r="IE17" s="233">
        <f t="shared" si="14"/>
        <v>0</v>
      </c>
      <c r="IF17" s="233">
        <f t="shared" si="14"/>
        <v>0</v>
      </c>
      <c r="IG17" s="233">
        <f t="shared" si="14"/>
        <v>0</v>
      </c>
      <c r="IH17" s="233">
        <f t="shared" si="14"/>
        <v>0</v>
      </c>
      <c r="II17" s="233">
        <f t="shared" si="14"/>
        <v>0</v>
      </c>
      <c r="IJ17" s="233">
        <f t="shared" si="14"/>
        <v>0</v>
      </c>
      <c r="IK17" s="233">
        <f t="shared" si="14"/>
        <v>0</v>
      </c>
      <c r="IL17" s="233">
        <f t="shared" si="15"/>
        <v>0</v>
      </c>
      <c r="IM17" s="245">
        <f t="shared" si="16"/>
        <v>0</v>
      </c>
      <c r="IN17" s="246">
        <f t="shared" si="17"/>
        <v>0</v>
      </c>
      <c r="IO17" s="235"/>
      <c r="IP17" s="236">
        <f>List1_1[[#This Row],[Total Estimated Cost ]]-List1_1[[#This Row],[Actual Cost]]</f>
        <v>0</v>
      </c>
      <c r="IQ17" s="237"/>
      <c r="IR17" s="237"/>
      <c r="IS17" s="238"/>
      <c r="IT17" s="239"/>
      <c r="IU17" s="240">
        <f t="shared" si="18"/>
        <v>0</v>
      </c>
      <c r="IV17" s="240">
        <f t="shared" si="19"/>
        <v>0</v>
      </c>
      <c r="IW17" s="240">
        <f t="shared" si="20"/>
        <v>0</v>
      </c>
      <c r="IX17" s="240">
        <f t="shared" si="21"/>
        <v>0</v>
      </c>
      <c r="IY17" s="240">
        <f t="shared" si="22"/>
        <v>0</v>
      </c>
      <c r="IZ17" s="240">
        <f t="shared" si="23"/>
        <v>0</v>
      </c>
      <c r="JA17" s="240">
        <f t="shared" si="24"/>
        <v>0</v>
      </c>
      <c r="JB17" s="240">
        <f t="shared" si="25"/>
        <v>0</v>
      </c>
      <c r="JC17" s="240">
        <f t="shared" si="26"/>
        <v>0</v>
      </c>
      <c r="JD17" s="240">
        <f t="shared" si="27"/>
        <v>0</v>
      </c>
      <c r="JE17" s="240">
        <f t="shared" si="28"/>
        <v>0</v>
      </c>
      <c r="JF17" s="240">
        <f t="shared" si="29"/>
        <v>0</v>
      </c>
      <c r="JG17" s="240">
        <f t="shared" si="30"/>
        <v>0</v>
      </c>
      <c r="JH17" s="241">
        <f t="shared" si="31"/>
        <v>0</v>
      </c>
      <c r="JI17" s="307"/>
      <c r="JJ17" s="243"/>
    </row>
    <row r="18" spans="1:270" s="61" customFormat="1" x14ac:dyDescent="0.55000000000000004">
      <c r="A18" s="213">
        <v>7</v>
      </c>
      <c r="B18" s="214"/>
      <c r="C18" s="215"/>
      <c r="D18" s="215"/>
      <c r="E18" s="215"/>
      <c r="F18" s="215"/>
      <c r="G18" s="215"/>
      <c r="H18" s="215"/>
      <c r="I18" s="215" t="s">
        <v>561</v>
      </c>
      <c r="J18" s="216">
        <v>0</v>
      </c>
      <c r="K18" s="217" t="str">
        <f t="shared" si="32"/>
        <v>not done</v>
      </c>
      <c r="L18" s="64"/>
      <c r="M18" s="219"/>
      <c r="N18" s="220" t="e">
        <f>List1_1[[#This Row],[Latest start date]]</f>
        <v>#VALUE!</v>
      </c>
      <c r="O18" s="221" t="str">
        <f t="shared" si="7"/>
        <v/>
      </c>
      <c r="P18" s="222" t="e">
        <f t="shared" si="8"/>
        <v>#VALUE!</v>
      </c>
      <c r="Q18" s="223" t="e">
        <f t="shared" si="9"/>
        <v>#VALUE!</v>
      </c>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18"/>
      <c r="GQ18" s="244"/>
      <c r="GR18" s="244"/>
      <c r="GS18" s="244"/>
      <c r="GT18" s="244"/>
      <c r="GU18" s="244"/>
      <c r="GV18" s="226"/>
      <c r="GW18" s="244"/>
      <c r="GX18" s="226"/>
      <c r="GY18" s="226"/>
      <c r="GZ18" s="226"/>
      <c r="HA18" s="226"/>
      <c r="HB18" s="226"/>
      <c r="HC18" s="227"/>
      <c r="HD18" s="228"/>
      <c r="HE18" s="228"/>
      <c r="HF18" s="276">
        <f t="shared" si="10"/>
        <v>0</v>
      </c>
      <c r="HG18" s="276">
        <f>List1_1[[#This Row],[HR 1 Rate 
(autofill)]]*List1_1[[#This Row],[HR 1 Effort ]]</f>
        <v>0</v>
      </c>
      <c r="HH18" s="229"/>
      <c r="HI18" s="228"/>
      <c r="HJ18" s="276">
        <f t="shared" si="11"/>
        <v>0</v>
      </c>
      <c r="HK18" s="276">
        <f>List1_1[[#This Row],[HR 2 Effort ]]*List1_1[[#This Row],[HR 2 Rate 
(autofill)]]</f>
        <v>0</v>
      </c>
      <c r="HL18" s="228"/>
      <c r="HM18" s="228"/>
      <c r="HN18" s="276">
        <f t="shared" si="12"/>
        <v>0</v>
      </c>
      <c r="HO18" s="276">
        <f>List1_1[[#This Row],[HR 3 Rate 
(autofill)]]*List1_1[[#This Row],[HR 3 Effort ]]</f>
        <v>0</v>
      </c>
      <c r="HP18" s="229"/>
      <c r="HQ18" s="228"/>
      <c r="HR18" s="276">
        <f t="shared" si="13"/>
        <v>0</v>
      </c>
      <c r="HS18" s="276">
        <f>List1_1[[#This Row],[HR 4 Rate 
(autofill)]]*List1_1[[#This Row],[HR 4 Effort ]]</f>
        <v>0</v>
      </c>
      <c r="HT18" s="229"/>
      <c r="HU18" s="230">
        <f>List1_1[[#This Row],[HR 1 cost estimate
(autofill)]]+List1_1[[#This Row],[HR 2 cost estimate 
(autofill)]]+List1_1[[#This Row],[HR 3 cost estimate 
(autofill)]]+List1_1[[#This Row],[HR 4 cost estimate 
(autofill)]]</f>
        <v>0</v>
      </c>
      <c r="HV18" s="229"/>
      <c r="HW18" s="229"/>
      <c r="HX18" s="231">
        <f>List1_1[[#This Row],[HR subtotal]]+List1_1[[#This Row],[Estimated Cost of goods &amp; materials / other]]</f>
        <v>0</v>
      </c>
      <c r="HY18" s="232">
        <f>(List1_1[[#This Row],[Total Estimated Cost ]]*List1_1[[#This Row],[Percent Complete]])/100</f>
        <v>0</v>
      </c>
      <c r="HZ18" s="233">
        <f t="shared" si="14"/>
        <v>0</v>
      </c>
      <c r="IA18" s="233">
        <f t="shared" si="14"/>
        <v>0</v>
      </c>
      <c r="IB18" s="233">
        <f t="shared" si="14"/>
        <v>0</v>
      </c>
      <c r="IC18" s="233">
        <f t="shared" si="14"/>
        <v>0</v>
      </c>
      <c r="ID18" s="233">
        <f t="shared" si="14"/>
        <v>0</v>
      </c>
      <c r="IE18" s="233">
        <f t="shared" si="14"/>
        <v>0</v>
      </c>
      <c r="IF18" s="233">
        <f t="shared" si="14"/>
        <v>0</v>
      </c>
      <c r="IG18" s="233">
        <f t="shared" si="14"/>
        <v>0</v>
      </c>
      <c r="IH18" s="233">
        <f t="shared" si="14"/>
        <v>0</v>
      </c>
      <c r="II18" s="233">
        <f t="shared" si="14"/>
        <v>0</v>
      </c>
      <c r="IJ18" s="233">
        <f t="shared" si="14"/>
        <v>0</v>
      </c>
      <c r="IK18" s="233">
        <f t="shared" si="14"/>
        <v>0</v>
      </c>
      <c r="IL18" s="233">
        <f t="shared" si="15"/>
        <v>0</v>
      </c>
      <c r="IM18" s="245">
        <f t="shared" si="16"/>
        <v>0</v>
      </c>
      <c r="IN18" s="246">
        <f t="shared" si="17"/>
        <v>0</v>
      </c>
      <c r="IO18" s="235"/>
      <c r="IP18" s="236">
        <f>List1_1[[#This Row],[Total Estimated Cost ]]-List1_1[[#This Row],[Actual Cost]]</f>
        <v>0</v>
      </c>
      <c r="IQ18" s="237"/>
      <c r="IR18" s="237"/>
      <c r="IS18" s="238"/>
      <c r="IT18" s="239"/>
      <c r="IU18" s="240">
        <f t="shared" si="18"/>
        <v>0</v>
      </c>
      <c r="IV18" s="240">
        <f t="shared" si="19"/>
        <v>0</v>
      </c>
      <c r="IW18" s="240">
        <f t="shared" si="20"/>
        <v>0</v>
      </c>
      <c r="IX18" s="240">
        <f t="shared" si="21"/>
        <v>0</v>
      </c>
      <c r="IY18" s="240">
        <f t="shared" si="22"/>
        <v>0</v>
      </c>
      <c r="IZ18" s="240">
        <f t="shared" si="23"/>
        <v>0</v>
      </c>
      <c r="JA18" s="240">
        <f t="shared" si="24"/>
        <v>0</v>
      </c>
      <c r="JB18" s="240">
        <f t="shared" si="25"/>
        <v>0</v>
      </c>
      <c r="JC18" s="240">
        <f t="shared" si="26"/>
        <v>0</v>
      </c>
      <c r="JD18" s="240">
        <f t="shared" si="27"/>
        <v>0</v>
      </c>
      <c r="JE18" s="240">
        <f t="shared" si="28"/>
        <v>0</v>
      </c>
      <c r="JF18" s="240">
        <f t="shared" si="29"/>
        <v>0</v>
      </c>
      <c r="JG18" s="240">
        <f t="shared" si="30"/>
        <v>0</v>
      </c>
      <c r="JH18" s="241">
        <f t="shared" si="31"/>
        <v>0</v>
      </c>
      <c r="JI18" s="307"/>
      <c r="JJ18" s="243"/>
    </row>
    <row r="19" spans="1:270" s="61" customFormat="1" x14ac:dyDescent="0.55000000000000004">
      <c r="A19" s="213">
        <v>8</v>
      </c>
      <c r="B19" s="214"/>
      <c r="C19" s="215"/>
      <c r="D19" s="215"/>
      <c r="E19" s="215"/>
      <c r="F19" s="215"/>
      <c r="G19" s="215"/>
      <c r="H19" s="215"/>
      <c r="I19" s="215" t="s">
        <v>561</v>
      </c>
      <c r="J19" s="216">
        <v>0</v>
      </c>
      <c r="K19" s="217" t="str">
        <f t="shared" si="32"/>
        <v>not done</v>
      </c>
      <c r="L19" s="64"/>
      <c r="M19" s="219"/>
      <c r="N19" s="220" t="e">
        <f>List1_1[[#This Row],[Latest start date]]</f>
        <v>#VALUE!</v>
      </c>
      <c r="O19" s="221" t="str">
        <f t="shared" si="7"/>
        <v/>
      </c>
      <c r="P19" s="222" t="e">
        <f t="shared" si="8"/>
        <v>#VALUE!</v>
      </c>
      <c r="Q19" s="223" t="e">
        <f t="shared" si="9"/>
        <v>#VALUE!</v>
      </c>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18"/>
      <c r="GQ19" s="244"/>
      <c r="GR19" s="244"/>
      <c r="GS19" s="244"/>
      <c r="GT19" s="244"/>
      <c r="GU19" s="244"/>
      <c r="GV19" s="226"/>
      <c r="GW19" s="244"/>
      <c r="GX19" s="226"/>
      <c r="GY19" s="226"/>
      <c r="GZ19" s="226"/>
      <c r="HA19" s="226"/>
      <c r="HB19" s="226"/>
      <c r="HC19" s="227"/>
      <c r="HD19" s="228"/>
      <c r="HE19" s="228"/>
      <c r="HF19" s="276">
        <f t="shared" si="10"/>
        <v>0</v>
      </c>
      <c r="HG19" s="276">
        <f>List1_1[[#This Row],[HR 1 Rate 
(autofill)]]*List1_1[[#This Row],[HR 1 Effort ]]</f>
        <v>0</v>
      </c>
      <c r="HH19" s="229"/>
      <c r="HI19" s="228"/>
      <c r="HJ19" s="276">
        <f t="shared" si="11"/>
        <v>0</v>
      </c>
      <c r="HK19" s="276">
        <f>List1_1[[#This Row],[HR 2 Effort ]]*List1_1[[#This Row],[HR 2 Rate 
(autofill)]]</f>
        <v>0</v>
      </c>
      <c r="HL19" s="228"/>
      <c r="HM19" s="228"/>
      <c r="HN19" s="276">
        <f t="shared" si="12"/>
        <v>0</v>
      </c>
      <c r="HO19" s="276">
        <f>List1_1[[#This Row],[HR 3 Rate 
(autofill)]]*List1_1[[#This Row],[HR 3 Effort ]]</f>
        <v>0</v>
      </c>
      <c r="HP19" s="229"/>
      <c r="HQ19" s="228"/>
      <c r="HR19" s="276">
        <f t="shared" si="13"/>
        <v>0</v>
      </c>
      <c r="HS19" s="276">
        <f>List1_1[[#This Row],[HR 4 Rate 
(autofill)]]*List1_1[[#This Row],[HR 4 Effort ]]</f>
        <v>0</v>
      </c>
      <c r="HT19" s="229"/>
      <c r="HU19" s="230">
        <f>List1_1[[#This Row],[HR 1 cost estimate
(autofill)]]+List1_1[[#This Row],[HR 2 cost estimate 
(autofill)]]+List1_1[[#This Row],[HR 3 cost estimate 
(autofill)]]+List1_1[[#This Row],[HR 4 cost estimate 
(autofill)]]</f>
        <v>0</v>
      </c>
      <c r="HV19" s="229"/>
      <c r="HW19" s="229"/>
      <c r="HX19" s="231">
        <f>List1_1[[#This Row],[HR subtotal]]+List1_1[[#This Row],[Estimated Cost of goods &amp; materials / other]]</f>
        <v>0</v>
      </c>
      <c r="HY19" s="232">
        <f>(List1_1[[#This Row],[Total Estimated Cost ]]*List1_1[[#This Row],[Percent Complete]])/100</f>
        <v>0</v>
      </c>
      <c r="HZ19" s="233">
        <f t="shared" si="14"/>
        <v>0</v>
      </c>
      <c r="IA19" s="233">
        <f t="shared" si="14"/>
        <v>0</v>
      </c>
      <c r="IB19" s="233">
        <f t="shared" si="14"/>
        <v>0</v>
      </c>
      <c r="IC19" s="233">
        <f t="shared" si="14"/>
        <v>0</v>
      </c>
      <c r="ID19" s="233">
        <f t="shared" si="14"/>
        <v>0</v>
      </c>
      <c r="IE19" s="233">
        <f t="shared" si="14"/>
        <v>0</v>
      </c>
      <c r="IF19" s="233">
        <f t="shared" si="14"/>
        <v>0</v>
      </c>
      <c r="IG19" s="233">
        <f t="shared" si="14"/>
        <v>0</v>
      </c>
      <c r="IH19" s="233">
        <f t="shared" si="14"/>
        <v>0</v>
      </c>
      <c r="II19" s="233">
        <f t="shared" si="14"/>
        <v>0</v>
      </c>
      <c r="IJ19" s="233">
        <f t="shared" si="14"/>
        <v>0</v>
      </c>
      <c r="IK19" s="233">
        <f t="shared" si="14"/>
        <v>0</v>
      </c>
      <c r="IL19" s="233">
        <f t="shared" si="15"/>
        <v>0</v>
      </c>
      <c r="IM19" s="245">
        <f t="shared" si="16"/>
        <v>0</v>
      </c>
      <c r="IN19" s="246">
        <f t="shared" si="17"/>
        <v>0</v>
      </c>
      <c r="IO19" s="235"/>
      <c r="IP19" s="236">
        <f>List1_1[[#This Row],[Total Estimated Cost ]]-List1_1[[#This Row],[Actual Cost]]</f>
        <v>0</v>
      </c>
      <c r="IQ19" s="237"/>
      <c r="IR19" s="237"/>
      <c r="IS19" s="238"/>
      <c r="IT19" s="239"/>
      <c r="IU19" s="240">
        <f t="shared" si="18"/>
        <v>0</v>
      </c>
      <c r="IV19" s="240">
        <f t="shared" si="19"/>
        <v>0</v>
      </c>
      <c r="IW19" s="240">
        <f t="shared" si="20"/>
        <v>0</v>
      </c>
      <c r="IX19" s="240">
        <f t="shared" si="21"/>
        <v>0</v>
      </c>
      <c r="IY19" s="240">
        <f t="shared" si="22"/>
        <v>0</v>
      </c>
      <c r="IZ19" s="240">
        <f t="shared" si="23"/>
        <v>0</v>
      </c>
      <c r="JA19" s="240">
        <f t="shared" si="24"/>
        <v>0</v>
      </c>
      <c r="JB19" s="240">
        <f t="shared" si="25"/>
        <v>0</v>
      </c>
      <c r="JC19" s="240">
        <f t="shared" si="26"/>
        <v>0</v>
      </c>
      <c r="JD19" s="240">
        <f t="shared" si="27"/>
        <v>0</v>
      </c>
      <c r="JE19" s="240">
        <f t="shared" si="28"/>
        <v>0</v>
      </c>
      <c r="JF19" s="240">
        <f t="shared" si="29"/>
        <v>0</v>
      </c>
      <c r="JG19" s="240">
        <f t="shared" si="30"/>
        <v>0</v>
      </c>
      <c r="JH19" s="241">
        <f t="shared" si="31"/>
        <v>0</v>
      </c>
      <c r="JI19" s="307"/>
      <c r="JJ19" s="243"/>
    </row>
    <row r="20" spans="1:270" s="61" customFormat="1" x14ac:dyDescent="0.55000000000000004">
      <c r="A20" s="213">
        <v>9</v>
      </c>
      <c r="B20" s="214"/>
      <c r="C20" s="215"/>
      <c r="D20" s="215"/>
      <c r="E20" s="215"/>
      <c r="F20" s="215"/>
      <c r="G20" s="215"/>
      <c r="H20" s="215"/>
      <c r="I20" s="215" t="s">
        <v>561</v>
      </c>
      <c r="J20" s="216">
        <v>0</v>
      </c>
      <c r="K20" s="217" t="str">
        <f t="shared" si="32"/>
        <v>not done</v>
      </c>
      <c r="L20" s="64"/>
      <c r="M20" s="219"/>
      <c r="N20" s="220" t="e">
        <f>List1_1[[#This Row],[Latest start date]]</f>
        <v>#VALUE!</v>
      </c>
      <c r="O20" s="221" t="str">
        <f t="shared" si="7"/>
        <v/>
      </c>
      <c r="P20" s="222" t="e">
        <f t="shared" si="8"/>
        <v>#VALUE!</v>
      </c>
      <c r="Q20" s="223" t="e">
        <f t="shared" si="9"/>
        <v>#VALUE!</v>
      </c>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18"/>
      <c r="GQ20" s="244"/>
      <c r="GR20" s="244"/>
      <c r="GS20" s="244"/>
      <c r="GT20" s="244"/>
      <c r="GU20" s="244"/>
      <c r="GV20" s="226"/>
      <c r="GW20" s="244"/>
      <c r="GX20" s="226"/>
      <c r="GY20" s="226"/>
      <c r="GZ20" s="226"/>
      <c r="HA20" s="226"/>
      <c r="HB20" s="226"/>
      <c r="HC20" s="227"/>
      <c r="HD20" s="228"/>
      <c r="HE20" s="228"/>
      <c r="HF20" s="276">
        <f t="shared" si="10"/>
        <v>0</v>
      </c>
      <c r="HG20" s="276">
        <f>List1_1[[#This Row],[HR 1 Rate 
(autofill)]]*List1_1[[#This Row],[HR 1 Effort ]]</f>
        <v>0</v>
      </c>
      <c r="HH20" s="229"/>
      <c r="HI20" s="228"/>
      <c r="HJ20" s="276">
        <f t="shared" si="11"/>
        <v>0</v>
      </c>
      <c r="HK20" s="276">
        <f>List1_1[[#This Row],[HR 2 Effort ]]*List1_1[[#This Row],[HR 2 Rate 
(autofill)]]</f>
        <v>0</v>
      </c>
      <c r="HL20" s="228"/>
      <c r="HM20" s="228"/>
      <c r="HN20" s="276">
        <f t="shared" si="12"/>
        <v>0</v>
      </c>
      <c r="HO20" s="276">
        <f>List1_1[[#This Row],[HR 3 Rate 
(autofill)]]*List1_1[[#This Row],[HR 3 Effort ]]</f>
        <v>0</v>
      </c>
      <c r="HP20" s="229"/>
      <c r="HQ20" s="228"/>
      <c r="HR20" s="276">
        <f t="shared" si="13"/>
        <v>0</v>
      </c>
      <c r="HS20" s="276">
        <f>List1_1[[#This Row],[HR 4 Rate 
(autofill)]]*List1_1[[#This Row],[HR 4 Effort ]]</f>
        <v>0</v>
      </c>
      <c r="HT20" s="229"/>
      <c r="HU20" s="230">
        <f>List1_1[[#This Row],[HR 1 cost estimate
(autofill)]]+List1_1[[#This Row],[HR 2 cost estimate 
(autofill)]]+List1_1[[#This Row],[HR 3 cost estimate 
(autofill)]]+List1_1[[#This Row],[HR 4 cost estimate 
(autofill)]]</f>
        <v>0</v>
      </c>
      <c r="HV20" s="229"/>
      <c r="HW20" s="229"/>
      <c r="HX20" s="231">
        <f>List1_1[[#This Row],[HR subtotal]]+List1_1[[#This Row],[Estimated Cost of goods &amp; materials / other]]</f>
        <v>0</v>
      </c>
      <c r="HY20" s="232">
        <f>(List1_1[[#This Row],[Total Estimated Cost ]]*List1_1[[#This Row],[Percent Complete]])/100</f>
        <v>0</v>
      </c>
      <c r="HZ20" s="233">
        <f t="shared" si="14"/>
        <v>0</v>
      </c>
      <c r="IA20" s="233">
        <f t="shared" si="14"/>
        <v>0</v>
      </c>
      <c r="IB20" s="233">
        <f t="shared" si="14"/>
        <v>0</v>
      </c>
      <c r="IC20" s="233">
        <f t="shared" si="14"/>
        <v>0</v>
      </c>
      <c r="ID20" s="233">
        <f t="shared" si="14"/>
        <v>0</v>
      </c>
      <c r="IE20" s="233">
        <f t="shared" si="14"/>
        <v>0</v>
      </c>
      <c r="IF20" s="233">
        <f t="shared" si="14"/>
        <v>0</v>
      </c>
      <c r="IG20" s="233">
        <f t="shared" si="14"/>
        <v>0</v>
      </c>
      <c r="IH20" s="233">
        <f t="shared" si="14"/>
        <v>0</v>
      </c>
      <c r="II20" s="233">
        <f t="shared" si="14"/>
        <v>0</v>
      </c>
      <c r="IJ20" s="233">
        <f t="shared" si="14"/>
        <v>0</v>
      </c>
      <c r="IK20" s="233">
        <f t="shared" si="14"/>
        <v>0</v>
      </c>
      <c r="IL20" s="233">
        <f t="shared" si="15"/>
        <v>0</v>
      </c>
      <c r="IM20" s="245">
        <f t="shared" si="16"/>
        <v>0</v>
      </c>
      <c r="IN20" s="246">
        <f t="shared" si="17"/>
        <v>0</v>
      </c>
      <c r="IO20" s="235"/>
      <c r="IP20" s="236">
        <f>List1_1[[#This Row],[Total Estimated Cost ]]-List1_1[[#This Row],[Actual Cost]]</f>
        <v>0</v>
      </c>
      <c r="IQ20" s="237"/>
      <c r="IR20" s="237"/>
      <c r="IS20" s="238"/>
      <c r="IT20" s="239"/>
      <c r="IU20" s="240">
        <f t="shared" si="18"/>
        <v>0</v>
      </c>
      <c r="IV20" s="240">
        <f t="shared" si="19"/>
        <v>0</v>
      </c>
      <c r="IW20" s="240">
        <f t="shared" si="20"/>
        <v>0</v>
      </c>
      <c r="IX20" s="240">
        <f t="shared" si="21"/>
        <v>0</v>
      </c>
      <c r="IY20" s="240">
        <f t="shared" si="22"/>
        <v>0</v>
      </c>
      <c r="IZ20" s="240">
        <f t="shared" si="23"/>
        <v>0</v>
      </c>
      <c r="JA20" s="240">
        <f t="shared" si="24"/>
        <v>0</v>
      </c>
      <c r="JB20" s="240">
        <f t="shared" si="25"/>
        <v>0</v>
      </c>
      <c r="JC20" s="240">
        <f t="shared" si="26"/>
        <v>0</v>
      </c>
      <c r="JD20" s="240">
        <f t="shared" si="27"/>
        <v>0</v>
      </c>
      <c r="JE20" s="240">
        <f t="shared" si="28"/>
        <v>0</v>
      </c>
      <c r="JF20" s="240">
        <f t="shared" si="29"/>
        <v>0</v>
      </c>
      <c r="JG20" s="240">
        <f t="shared" si="30"/>
        <v>0</v>
      </c>
      <c r="JH20" s="241">
        <f t="shared" si="31"/>
        <v>0</v>
      </c>
      <c r="JI20" s="307"/>
      <c r="JJ20" s="243"/>
    </row>
    <row r="21" spans="1:270" s="61" customFormat="1" x14ac:dyDescent="0.55000000000000004">
      <c r="A21" s="213">
        <v>10</v>
      </c>
      <c r="B21" s="214"/>
      <c r="C21" s="215"/>
      <c r="D21" s="215"/>
      <c r="E21" s="215"/>
      <c r="F21" s="215"/>
      <c r="G21" s="215"/>
      <c r="H21" s="215"/>
      <c r="I21" s="215" t="s">
        <v>561</v>
      </c>
      <c r="J21" s="216">
        <v>0</v>
      </c>
      <c r="K21" s="217" t="str">
        <f t="shared" si="32"/>
        <v>not done</v>
      </c>
      <c r="L21" s="64"/>
      <c r="M21" s="219"/>
      <c r="N21" s="220" t="e">
        <f>List1_1[[#This Row],[Latest start date]]</f>
        <v>#VALUE!</v>
      </c>
      <c r="O21" s="221" t="str">
        <f t="shared" si="7"/>
        <v/>
      </c>
      <c r="P21" s="222" t="e">
        <f t="shared" si="8"/>
        <v>#VALUE!</v>
      </c>
      <c r="Q21" s="223" t="e">
        <f t="shared" si="9"/>
        <v>#VALUE!</v>
      </c>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18"/>
      <c r="GQ21" s="244"/>
      <c r="GR21" s="244"/>
      <c r="GS21" s="244"/>
      <c r="GT21" s="244"/>
      <c r="GU21" s="244"/>
      <c r="GV21" s="226"/>
      <c r="GW21" s="244"/>
      <c r="GX21" s="226"/>
      <c r="GY21" s="226"/>
      <c r="GZ21" s="226"/>
      <c r="HA21" s="226"/>
      <c r="HB21" s="226"/>
      <c r="HC21" s="227"/>
      <c r="HD21" s="228"/>
      <c r="HE21" s="228"/>
      <c r="HF21" s="276">
        <f t="shared" si="10"/>
        <v>0</v>
      </c>
      <c r="HG21" s="276">
        <f>List1_1[[#This Row],[HR 1 Rate 
(autofill)]]*List1_1[[#This Row],[HR 1 Effort ]]</f>
        <v>0</v>
      </c>
      <c r="HH21" s="229"/>
      <c r="HI21" s="228"/>
      <c r="HJ21" s="276">
        <f t="shared" si="11"/>
        <v>0</v>
      </c>
      <c r="HK21" s="276">
        <f>List1_1[[#This Row],[HR 2 Effort ]]*List1_1[[#This Row],[HR 2 Rate 
(autofill)]]</f>
        <v>0</v>
      </c>
      <c r="HL21" s="228"/>
      <c r="HM21" s="228"/>
      <c r="HN21" s="276">
        <f t="shared" si="12"/>
        <v>0</v>
      </c>
      <c r="HO21" s="276">
        <f>List1_1[[#This Row],[HR 3 Rate 
(autofill)]]*List1_1[[#This Row],[HR 3 Effort ]]</f>
        <v>0</v>
      </c>
      <c r="HP21" s="229"/>
      <c r="HQ21" s="228"/>
      <c r="HR21" s="276">
        <f t="shared" si="13"/>
        <v>0</v>
      </c>
      <c r="HS21" s="276">
        <f>List1_1[[#This Row],[HR 4 Rate 
(autofill)]]*List1_1[[#This Row],[HR 4 Effort ]]</f>
        <v>0</v>
      </c>
      <c r="HT21" s="229"/>
      <c r="HU21" s="230">
        <f>List1_1[[#This Row],[HR 1 cost estimate
(autofill)]]+List1_1[[#This Row],[HR 2 cost estimate 
(autofill)]]+List1_1[[#This Row],[HR 3 cost estimate 
(autofill)]]+List1_1[[#This Row],[HR 4 cost estimate 
(autofill)]]</f>
        <v>0</v>
      </c>
      <c r="HV21" s="229"/>
      <c r="HW21" s="229"/>
      <c r="HX21" s="231">
        <f>List1_1[[#This Row],[HR subtotal]]+List1_1[[#This Row],[Estimated Cost of goods &amp; materials / other]]</f>
        <v>0</v>
      </c>
      <c r="HY21" s="232">
        <f>(List1_1[[#This Row],[Total Estimated Cost ]]*List1_1[[#This Row],[Percent Complete]])/100</f>
        <v>0</v>
      </c>
      <c r="HZ21" s="233">
        <f t="shared" si="14"/>
        <v>0</v>
      </c>
      <c r="IA21" s="233">
        <f t="shared" si="14"/>
        <v>0</v>
      </c>
      <c r="IB21" s="233">
        <f t="shared" si="14"/>
        <v>0</v>
      </c>
      <c r="IC21" s="233">
        <f t="shared" si="14"/>
        <v>0</v>
      </c>
      <c r="ID21" s="233">
        <f t="shared" si="14"/>
        <v>0</v>
      </c>
      <c r="IE21" s="233">
        <f t="shared" si="14"/>
        <v>0</v>
      </c>
      <c r="IF21" s="233">
        <f t="shared" si="14"/>
        <v>0</v>
      </c>
      <c r="IG21" s="233">
        <f t="shared" si="14"/>
        <v>0</v>
      </c>
      <c r="IH21" s="233">
        <f t="shared" si="14"/>
        <v>0</v>
      </c>
      <c r="II21" s="233">
        <f t="shared" si="14"/>
        <v>0</v>
      </c>
      <c r="IJ21" s="233">
        <f t="shared" si="14"/>
        <v>0</v>
      </c>
      <c r="IK21" s="233">
        <f t="shared" si="14"/>
        <v>0</v>
      </c>
      <c r="IL21" s="233">
        <f t="shared" si="15"/>
        <v>0</v>
      </c>
      <c r="IM21" s="245">
        <f t="shared" si="16"/>
        <v>0</v>
      </c>
      <c r="IN21" s="246">
        <f t="shared" si="17"/>
        <v>0</v>
      </c>
      <c r="IO21" s="235"/>
      <c r="IP21" s="236">
        <f>List1_1[[#This Row],[Total Estimated Cost ]]-List1_1[[#This Row],[Actual Cost]]</f>
        <v>0</v>
      </c>
      <c r="IQ21" s="237"/>
      <c r="IR21" s="237"/>
      <c r="IS21" s="238"/>
      <c r="IT21" s="239"/>
      <c r="IU21" s="240">
        <f t="shared" si="18"/>
        <v>0</v>
      </c>
      <c r="IV21" s="240">
        <f t="shared" si="19"/>
        <v>0</v>
      </c>
      <c r="IW21" s="240">
        <f t="shared" si="20"/>
        <v>0</v>
      </c>
      <c r="IX21" s="240">
        <f t="shared" si="21"/>
        <v>0</v>
      </c>
      <c r="IY21" s="240">
        <f t="shared" si="22"/>
        <v>0</v>
      </c>
      <c r="IZ21" s="240">
        <f t="shared" si="23"/>
        <v>0</v>
      </c>
      <c r="JA21" s="240">
        <f t="shared" si="24"/>
        <v>0</v>
      </c>
      <c r="JB21" s="240">
        <f t="shared" si="25"/>
        <v>0</v>
      </c>
      <c r="JC21" s="240">
        <f t="shared" si="26"/>
        <v>0</v>
      </c>
      <c r="JD21" s="240">
        <f t="shared" si="27"/>
        <v>0</v>
      </c>
      <c r="JE21" s="240">
        <f t="shared" si="28"/>
        <v>0</v>
      </c>
      <c r="JF21" s="240">
        <f t="shared" si="29"/>
        <v>0</v>
      </c>
      <c r="JG21" s="240">
        <f t="shared" si="30"/>
        <v>0</v>
      </c>
      <c r="JH21" s="241">
        <f t="shared" si="31"/>
        <v>0</v>
      </c>
      <c r="JI21" s="307"/>
      <c r="JJ21" s="243"/>
    </row>
    <row r="22" spans="1:270" s="61" customFormat="1" x14ac:dyDescent="0.55000000000000004">
      <c r="A22" s="213">
        <v>11</v>
      </c>
      <c r="B22" s="214"/>
      <c r="C22" s="215"/>
      <c r="D22" s="215"/>
      <c r="E22" s="215"/>
      <c r="F22" s="215"/>
      <c r="G22" s="215"/>
      <c r="H22" s="215"/>
      <c r="I22" s="215" t="s">
        <v>561</v>
      </c>
      <c r="J22" s="216">
        <v>0</v>
      </c>
      <c r="K22" s="217" t="str">
        <f t="shared" si="32"/>
        <v>not done</v>
      </c>
      <c r="L22" s="64"/>
      <c r="M22" s="219"/>
      <c r="N22" s="220" t="e">
        <f>List1_1[[#This Row],[Latest start date]]</f>
        <v>#VALUE!</v>
      </c>
      <c r="O22" s="221" t="str">
        <f t="shared" si="7"/>
        <v/>
      </c>
      <c r="P22" s="222" t="e">
        <f t="shared" si="8"/>
        <v>#VALUE!</v>
      </c>
      <c r="Q22" s="223" t="e">
        <f t="shared" si="9"/>
        <v>#VALUE!</v>
      </c>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18"/>
      <c r="GQ22" s="244"/>
      <c r="GR22" s="244"/>
      <c r="GS22" s="244"/>
      <c r="GT22" s="244"/>
      <c r="GU22" s="244"/>
      <c r="GV22" s="226"/>
      <c r="GW22" s="244"/>
      <c r="GX22" s="226"/>
      <c r="GY22" s="226"/>
      <c r="GZ22" s="226"/>
      <c r="HA22" s="226"/>
      <c r="HB22" s="226"/>
      <c r="HC22" s="227"/>
      <c r="HD22" s="228"/>
      <c r="HE22" s="228"/>
      <c r="HF22" s="276">
        <f t="shared" si="10"/>
        <v>0</v>
      </c>
      <c r="HG22" s="276">
        <f>List1_1[[#This Row],[HR 1 Rate 
(autofill)]]*List1_1[[#This Row],[HR 1 Effort ]]</f>
        <v>0</v>
      </c>
      <c r="HH22" s="229"/>
      <c r="HI22" s="228"/>
      <c r="HJ22" s="276">
        <f t="shared" si="11"/>
        <v>0</v>
      </c>
      <c r="HK22" s="276">
        <f>List1_1[[#This Row],[HR 2 Effort ]]*List1_1[[#This Row],[HR 2 Rate 
(autofill)]]</f>
        <v>0</v>
      </c>
      <c r="HL22" s="228"/>
      <c r="HM22" s="228"/>
      <c r="HN22" s="276">
        <f t="shared" si="12"/>
        <v>0</v>
      </c>
      <c r="HO22" s="276">
        <f>List1_1[[#This Row],[HR 3 Rate 
(autofill)]]*List1_1[[#This Row],[HR 3 Effort ]]</f>
        <v>0</v>
      </c>
      <c r="HP22" s="229"/>
      <c r="HQ22" s="228"/>
      <c r="HR22" s="276">
        <f t="shared" si="13"/>
        <v>0</v>
      </c>
      <c r="HS22" s="276">
        <f>List1_1[[#This Row],[HR 4 Rate 
(autofill)]]*List1_1[[#This Row],[HR 4 Effort ]]</f>
        <v>0</v>
      </c>
      <c r="HT22" s="229"/>
      <c r="HU22" s="230">
        <f>List1_1[[#This Row],[HR 1 cost estimate
(autofill)]]+List1_1[[#This Row],[HR 2 cost estimate 
(autofill)]]+List1_1[[#This Row],[HR 3 cost estimate 
(autofill)]]+List1_1[[#This Row],[HR 4 cost estimate 
(autofill)]]</f>
        <v>0</v>
      </c>
      <c r="HV22" s="229"/>
      <c r="HW22" s="229"/>
      <c r="HX22" s="231">
        <f>List1_1[[#This Row],[HR subtotal]]+List1_1[[#This Row],[Estimated Cost of goods &amp; materials / other]]</f>
        <v>0</v>
      </c>
      <c r="HY22" s="232">
        <f>(List1_1[[#This Row],[Total Estimated Cost ]]*List1_1[[#This Row],[Percent Complete]])/100</f>
        <v>0</v>
      </c>
      <c r="HZ22" s="233">
        <f t="shared" si="14"/>
        <v>0</v>
      </c>
      <c r="IA22" s="233">
        <f t="shared" si="14"/>
        <v>0</v>
      </c>
      <c r="IB22" s="233">
        <f t="shared" si="14"/>
        <v>0</v>
      </c>
      <c r="IC22" s="233">
        <f t="shared" si="14"/>
        <v>0</v>
      </c>
      <c r="ID22" s="233">
        <f t="shared" si="14"/>
        <v>0</v>
      </c>
      <c r="IE22" s="233">
        <f t="shared" si="14"/>
        <v>0</v>
      </c>
      <c r="IF22" s="233">
        <f t="shared" si="14"/>
        <v>0</v>
      </c>
      <c r="IG22" s="233">
        <f t="shared" si="14"/>
        <v>0</v>
      </c>
      <c r="IH22" s="233">
        <f t="shared" si="14"/>
        <v>0</v>
      </c>
      <c r="II22" s="233">
        <f t="shared" si="14"/>
        <v>0</v>
      </c>
      <c r="IJ22" s="233">
        <f t="shared" si="14"/>
        <v>0</v>
      </c>
      <c r="IK22" s="233">
        <f t="shared" si="14"/>
        <v>0</v>
      </c>
      <c r="IL22" s="233">
        <f t="shared" si="15"/>
        <v>0</v>
      </c>
      <c r="IM22" s="245">
        <f t="shared" si="16"/>
        <v>0</v>
      </c>
      <c r="IN22" s="246">
        <f t="shared" si="17"/>
        <v>0</v>
      </c>
      <c r="IO22" s="235"/>
      <c r="IP22" s="236">
        <f>List1_1[[#This Row],[Total Estimated Cost ]]-List1_1[[#This Row],[Actual Cost]]</f>
        <v>0</v>
      </c>
      <c r="IQ22" s="237"/>
      <c r="IR22" s="237"/>
      <c r="IS22" s="238"/>
      <c r="IT22" s="239"/>
      <c r="IU22" s="240">
        <f t="shared" si="18"/>
        <v>0</v>
      </c>
      <c r="IV22" s="240">
        <f t="shared" si="19"/>
        <v>0</v>
      </c>
      <c r="IW22" s="240">
        <f t="shared" si="20"/>
        <v>0</v>
      </c>
      <c r="IX22" s="240">
        <f t="shared" si="21"/>
        <v>0</v>
      </c>
      <c r="IY22" s="240">
        <f t="shared" si="22"/>
        <v>0</v>
      </c>
      <c r="IZ22" s="240">
        <f t="shared" si="23"/>
        <v>0</v>
      </c>
      <c r="JA22" s="240">
        <f t="shared" si="24"/>
        <v>0</v>
      </c>
      <c r="JB22" s="240">
        <f t="shared" si="25"/>
        <v>0</v>
      </c>
      <c r="JC22" s="240">
        <f t="shared" si="26"/>
        <v>0</v>
      </c>
      <c r="JD22" s="240">
        <f t="shared" si="27"/>
        <v>0</v>
      </c>
      <c r="JE22" s="240">
        <f t="shared" si="28"/>
        <v>0</v>
      </c>
      <c r="JF22" s="240">
        <f t="shared" si="29"/>
        <v>0</v>
      </c>
      <c r="JG22" s="240">
        <f t="shared" si="30"/>
        <v>0</v>
      </c>
      <c r="JH22" s="241">
        <f t="shared" si="31"/>
        <v>0</v>
      </c>
      <c r="JI22" s="307"/>
      <c r="JJ22" s="243"/>
    </row>
    <row r="23" spans="1:270" s="61" customFormat="1" x14ac:dyDescent="0.55000000000000004">
      <c r="A23" s="213">
        <v>12</v>
      </c>
      <c r="B23" s="214"/>
      <c r="C23" s="215"/>
      <c r="D23" s="215"/>
      <c r="E23" s="215"/>
      <c r="F23" s="215"/>
      <c r="G23" s="215"/>
      <c r="H23" s="215"/>
      <c r="I23" s="215" t="s">
        <v>561</v>
      </c>
      <c r="J23" s="216">
        <v>0</v>
      </c>
      <c r="K23" s="217" t="str">
        <f t="shared" si="32"/>
        <v>not done</v>
      </c>
      <c r="L23" s="64"/>
      <c r="M23" s="219"/>
      <c r="N23" s="220" t="e">
        <f>List1_1[[#This Row],[Latest start date]]</f>
        <v>#VALUE!</v>
      </c>
      <c r="O23" s="221" t="str">
        <f t="shared" si="7"/>
        <v/>
      </c>
      <c r="P23" s="222" t="e">
        <f t="shared" si="8"/>
        <v>#VALUE!</v>
      </c>
      <c r="Q23" s="223" t="e">
        <f t="shared" si="9"/>
        <v>#VALUE!</v>
      </c>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18"/>
      <c r="GQ23" s="244"/>
      <c r="GR23" s="244"/>
      <c r="GS23" s="244"/>
      <c r="GT23" s="244"/>
      <c r="GU23" s="244"/>
      <c r="GV23" s="226"/>
      <c r="GW23" s="244"/>
      <c r="GX23" s="226"/>
      <c r="GY23" s="226"/>
      <c r="GZ23" s="226"/>
      <c r="HA23" s="226"/>
      <c r="HB23" s="226"/>
      <c r="HC23" s="227"/>
      <c r="HD23" s="228"/>
      <c r="HE23" s="228"/>
      <c r="HF23" s="276">
        <f t="shared" si="10"/>
        <v>0</v>
      </c>
      <c r="HG23" s="276">
        <f>List1_1[[#This Row],[HR 1 Rate 
(autofill)]]*List1_1[[#This Row],[HR 1 Effort ]]</f>
        <v>0</v>
      </c>
      <c r="HH23" s="229"/>
      <c r="HI23" s="228"/>
      <c r="HJ23" s="276">
        <f t="shared" si="11"/>
        <v>0</v>
      </c>
      <c r="HK23" s="276">
        <f>List1_1[[#This Row],[HR 2 Effort ]]*List1_1[[#This Row],[HR 2 Rate 
(autofill)]]</f>
        <v>0</v>
      </c>
      <c r="HL23" s="228"/>
      <c r="HM23" s="228"/>
      <c r="HN23" s="276">
        <f t="shared" si="12"/>
        <v>0</v>
      </c>
      <c r="HO23" s="276">
        <f>List1_1[[#This Row],[HR 3 Rate 
(autofill)]]*List1_1[[#This Row],[HR 3 Effort ]]</f>
        <v>0</v>
      </c>
      <c r="HP23" s="229"/>
      <c r="HQ23" s="228"/>
      <c r="HR23" s="276">
        <f t="shared" si="13"/>
        <v>0</v>
      </c>
      <c r="HS23" s="276">
        <f>List1_1[[#This Row],[HR 4 Rate 
(autofill)]]*List1_1[[#This Row],[HR 4 Effort ]]</f>
        <v>0</v>
      </c>
      <c r="HT23" s="229"/>
      <c r="HU23" s="230">
        <f>List1_1[[#This Row],[HR 1 cost estimate
(autofill)]]+List1_1[[#This Row],[HR 2 cost estimate 
(autofill)]]+List1_1[[#This Row],[HR 3 cost estimate 
(autofill)]]+List1_1[[#This Row],[HR 4 cost estimate 
(autofill)]]</f>
        <v>0</v>
      </c>
      <c r="HV23" s="229"/>
      <c r="HW23" s="229"/>
      <c r="HX23" s="231">
        <f>List1_1[[#This Row],[HR subtotal]]+List1_1[[#This Row],[Estimated Cost of goods &amp; materials / other]]</f>
        <v>0</v>
      </c>
      <c r="HY23" s="232">
        <f>(List1_1[[#This Row],[Total Estimated Cost ]]*List1_1[[#This Row],[Percent Complete]])/100</f>
        <v>0</v>
      </c>
      <c r="HZ23" s="233">
        <f t="shared" si="14"/>
        <v>0</v>
      </c>
      <c r="IA23" s="233">
        <f t="shared" si="14"/>
        <v>0</v>
      </c>
      <c r="IB23" s="233">
        <f t="shared" si="14"/>
        <v>0</v>
      </c>
      <c r="IC23" s="233">
        <f t="shared" si="14"/>
        <v>0</v>
      </c>
      <c r="ID23" s="233">
        <f t="shared" si="14"/>
        <v>0</v>
      </c>
      <c r="IE23" s="233">
        <f t="shared" si="14"/>
        <v>0</v>
      </c>
      <c r="IF23" s="233">
        <f t="shared" si="14"/>
        <v>0</v>
      </c>
      <c r="IG23" s="233">
        <f t="shared" si="14"/>
        <v>0</v>
      </c>
      <c r="IH23" s="233">
        <f t="shared" si="14"/>
        <v>0</v>
      </c>
      <c r="II23" s="233">
        <f t="shared" si="14"/>
        <v>0</v>
      </c>
      <c r="IJ23" s="233">
        <f t="shared" si="14"/>
        <v>0</v>
      </c>
      <c r="IK23" s="233">
        <f t="shared" si="14"/>
        <v>0</v>
      </c>
      <c r="IL23" s="233">
        <f t="shared" si="15"/>
        <v>0</v>
      </c>
      <c r="IM23" s="245">
        <f t="shared" si="16"/>
        <v>0</v>
      </c>
      <c r="IN23" s="246">
        <f t="shared" si="17"/>
        <v>0</v>
      </c>
      <c r="IO23" s="235"/>
      <c r="IP23" s="236">
        <f>List1_1[[#This Row],[Total Estimated Cost ]]-List1_1[[#This Row],[Actual Cost]]</f>
        <v>0</v>
      </c>
      <c r="IQ23" s="237"/>
      <c r="IR23" s="237"/>
      <c r="IS23" s="238"/>
      <c r="IT23" s="239"/>
      <c r="IU23" s="240">
        <f t="shared" si="18"/>
        <v>0</v>
      </c>
      <c r="IV23" s="240">
        <f t="shared" si="19"/>
        <v>0</v>
      </c>
      <c r="IW23" s="240">
        <f t="shared" si="20"/>
        <v>0</v>
      </c>
      <c r="IX23" s="240">
        <f t="shared" si="21"/>
        <v>0</v>
      </c>
      <c r="IY23" s="240">
        <f t="shared" si="22"/>
        <v>0</v>
      </c>
      <c r="IZ23" s="240">
        <f t="shared" si="23"/>
        <v>0</v>
      </c>
      <c r="JA23" s="240">
        <f t="shared" si="24"/>
        <v>0</v>
      </c>
      <c r="JB23" s="240">
        <f t="shared" si="25"/>
        <v>0</v>
      </c>
      <c r="JC23" s="240">
        <f t="shared" si="26"/>
        <v>0</v>
      </c>
      <c r="JD23" s="240">
        <f t="shared" si="27"/>
        <v>0</v>
      </c>
      <c r="JE23" s="240">
        <f t="shared" si="28"/>
        <v>0</v>
      </c>
      <c r="JF23" s="240">
        <f t="shared" si="29"/>
        <v>0</v>
      </c>
      <c r="JG23" s="240">
        <f t="shared" si="30"/>
        <v>0</v>
      </c>
      <c r="JH23" s="241">
        <f t="shared" si="31"/>
        <v>0</v>
      </c>
      <c r="JI23" s="307"/>
      <c r="JJ23" s="243"/>
    </row>
    <row r="24" spans="1:270" s="61" customFormat="1" x14ac:dyDescent="0.55000000000000004">
      <c r="A24" s="213">
        <v>13</v>
      </c>
      <c r="B24" s="214"/>
      <c r="C24" s="215"/>
      <c r="D24" s="215"/>
      <c r="E24" s="215"/>
      <c r="F24" s="215"/>
      <c r="G24" s="215"/>
      <c r="H24" s="215"/>
      <c r="I24" s="215" t="s">
        <v>561</v>
      </c>
      <c r="J24" s="216">
        <v>0</v>
      </c>
      <c r="K24" s="217" t="str">
        <f t="shared" si="32"/>
        <v>not done</v>
      </c>
      <c r="L24" s="64"/>
      <c r="M24" s="219"/>
      <c r="N24" s="220" t="e">
        <f>List1_1[[#This Row],[Latest start date]]</f>
        <v>#VALUE!</v>
      </c>
      <c r="O24" s="221" t="str">
        <f t="shared" si="7"/>
        <v/>
      </c>
      <c r="P24" s="222" t="e">
        <f t="shared" si="8"/>
        <v>#VALUE!</v>
      </c>
      <c r="Q24" s="223" t="e">
        <f t="shared" si="9"/>
        <v>#VALUE!</v>
      </c>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18"/>
      <c r="GQ24" s="244"/>
      <c r="GR24" s="244"/>
      <c r="GS24" s="244"/>
      <c r="GT24" s="244"/>
      <c r="GU24" s="244"/>
      <c r="GV24" s="226"/>
      <c r="GW24" s="244"/>
      <c r="GX24" s="226"/>
      <c r="GY24" s="226"/>
      <c r="GZ24" s="226"/>
      <c r="HA24" s="226"/>
      <c r="HB24" s="226"/>
      <c r="HC24" s="227"/>
      <c r="HD24" s="228"/>
      <c r="HE24" s="228"/>
      <c r="HF24" s="276">
        <f t="shared" si="10"/>
        <v>0</v>
      </c>
      <c r="HG24" s="276">
        <f>List1_1[[#This Row],[HR 1 Rate 
(autofill)]]*List1_1[[#This Row],[HR 1 Effort ]]</f>
        <v>0</v>
      </c>
      <c r="HH24" s="229"/>
      <c r="HI24" s="228"/>
      <c r="HJ24" s="276">
        <f t="shared" si="11"/>
        <v>0</v>
      </c>
      <c r="HK24" s="276">
        <f>List1_1[[#This Row],[HR 2 Effort ]]*List1_1[[#This Row],[HR 2 Rate 
(autofill)]]</f>
        <v>0</v>
      </c>
      <c r="HL24" s="228"/>
      <c r="HM24" s="228"/>
      <c r="HN24" s="276">
        <f t="shared" si="12"/>
        <v>0</v>
      </c>
      <c r="HO24" s="276">
        <f>List1_1[[#This Row],[HR 3 Rate 
(autofill)]]*List1_1[[#This Row],[HR 3 Effort ]]</f>
        <v>0</v>
      </c>
      <c r="HP24" s="229"/>
      <c r="HQ24" s="228"/>
      <c r="HR24" s="276">
        <f t="shared" si="13"/>
        <v>0</v>
      </c>
      <c r="HS24" s="276">
        <f>List1_1[[#This Row],[HR 4 Rate 
(autofill)]]*List1_1[[#This Row],[HR 4 Effort ]]</f>
        <v>0</v>
      </c>
      <c r="HT24" s="229"/>
      <c r="HU24" s="230">
        <f>List1_1[[#This Row],[HR 1 cost estimate
(autofill)]]+List1_1[[#This Row],[HR 2 cost estimate 
(autofill)]]+List1_1[[#This Row],[HR 3 cost estimate 
(autofill)]]+List1_1[[#This Row],[HR 4 cost estimate 
(autofill)]]</f>
        <v>0</v>
      </c>
      <c r="HV24" s="229"/>
      <c r="HW24" s="229"/>
      <c r="HX24" s="231">
        <f>List1_1[[#This Row],[HR subtotal]]+List1_1[[#This Row],[Estimated Cost of goods &amp; materials / other]]</f>
        <v>0</v>
      </c>
      <c r="HY24" s="232">
        <f>(List1_1[[#This Row],[Total Estimated Cost ]]*List1_1[[#This Row],[Percent Complete]])/100</f>
        <v>0</v>
      </c>
      <c r="HZ24" s="233">
        <f t="shared" si="14"/>
        <v>0</v>
      </c>
      <c r="IA24" s="233">
        <f t="shared" si="14"/>
        <v>0</v>
      </c>
      <c r="IB24" s="233">
        <f t="shared" si="14"/>
        <v>0</v>
      </c>
      <c r="IC24" s="233">
        <f t="shared" si="14"/>
        <v>0</v>
      </c>
      <c r="ID24" s="233">
        <f t="shared" si="14"/>
        <v>0</v>
      </c>
      <c r="IE24" s="233">
        <f t="shared" si="14"/>
        <v>0</v>
      </c>
      <c r="IF24" s="233">
        <f t="shared" si="14"/>
        <v>0</v>
      </c>
      <c r="IG24" s="233">
        <f t="shared" si="14"/>
        <v>0</v>
      </c>
      <c r="IH24" s="233">
        <f t="shared" si="14"/>
        <v>0</v>
      </c>
      <c r="II24" s="233">
        <f t="shared" si="14"/>
        <v>0</v>
      </c>
      <c r="IJ24" s="233">
        <f t="shared" si="14"/>
        <v>0</v>
      </c>
      <c r="IK24" s="233">
        <f t="shared" si="14"/>
        <v>0</v>
      </c>
      <c r="IL24" s="233">
        <f t="shared" si="15"/>
        <v>0</v>
      </c>
      <c r="IM24" s="245">
        <f t="shared" si="16"/>
        <v>0</v>
      </c>
      <c r="IN24" s="246">
        <f t="shared" si="17"/>
        <v>0</v>
      </c>
      <c r="IO24" s="235"/>
      <c r="IP24" s="236">
        <f>List1_1[[#This Row],[Total Estimated Cost ]]-List1_1[[#This Row],[Actual Cost]]</f>
        <v>0</v>
      </c>
      <c r="IQ24" s="237"/>
      <c r="IR24" s="237"/>
      <c r="IS24" s="238"/>
      <c r="IT24" s="239"/>
      <c r="IU24" s="240">
        <f t="shared" si="18"/>
        <v>0</v>
      </c>
      <c r="IV24" s="240">
        <f t="shared" si="19"/>
        <v>0</v>
      </c>
      <c r="IW24" s="240">
        <f t="shared" si="20"/>
        <v>0</v>
      </c>
      <c r="IX24" s="240">
        <f t="shared" si="21"/>
        <v>0</v>
      </c>
      <c r="IY24" s="240">
        <f t="shared" si="22"/>
        <v>0</v>
      </c>
      <c r="IZ24" s="240">
        <f t="shared" si="23"/>
        <v>0</v>
      </c>
      <c r="JA24" s="240">
        <f t="shared" si="24"/>
        <v>0</v>
      </c>
      <c r="JB24" s="240">
        <f t="shared" si="25"/>
        <v>0</v>
      </c>
      <c r="JC24" s="240">
        <f t="shared" si="26"/>
        <v>0</v>
      </c>
      <c r="JD24" s="240">
        <f t="shared" si="27"/>
        <v>0</v>
      </c>
      <c r="JE24" s="240">
        <f t="shared" si="28"/>
        <v>0</v>
      </c>
      <c r="JF24" s="240">
        <f t="shared" si="29"/>
        <v>0</v>
      </c>
      <c r="JG24" s="240">
        <f t="shared" si="30"/>
        <v>0</v>
      </c>
      <c r="JH24" s="241">
        <f t="shared" si="31"/>
        <v>0</v>
      </c>
      <c r="JI24" s="307"/>
      <c r="JJ24" s="243"/>
    </row>
    <row r="25" spans="1:270" s="61" customFormat="1" x14ac:dyDescent="0.55000000000000004">
      <c r="A25" s="213">
        <v>14</v>
      </c>
      <c r="B25" s="214"/>
      <c r="C25" s="215"/>
      <c r="D25" s="215"/>
      <c r="E25" s="215"/>
      <c r="F25" s="215"/>
      <c r="G25" s="215"/>
      <c r="H25" s="215"/>
      <c r="I25" s="215" t="s">
        <v>561</v>
      </c>
      <c r="J25" s="216">
        <v>0</v>
      </c>
      <c r="K25" s="217" t="str">
        <f t="shared" si="32"/>
        <v>not done</v>
      </c>
      <c r="L25" s="64"/>
      <c r="M25" s="219"/>
      <c r="N25" s="220" t="e">
        <f>List1_1[[#This Row],[Latest start date]]</f>
        <v>#VALUE!</v>
      </c>
      <c r="O25" s="221" t="str">
        <f t="shared" si="7"/>
        <v/>
      </c>
      <c r="P25" s="222" t="e">
        <f t="shared" si="8"/>
        <v>#VALUE!</v>
      </c>
      <c r="Q25" s="223" t="e">
        <f t="shared" si="9"/>
        <v>#VALUE!</v>
      </c>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18"/>
      <c r="GQ25" s="244"/>
      <c r="GR25" s="244"/>
      <c r="GS25" s="244"/>
      <c r="GT25" s="244"/>
      <c r="GU25" s="244"/>
      <c r="GV25" s="244"/>
      <c r="GW25" s="244"/>
      <c r="GX25" s="226"/>
      <c r="GY25" s="226"/>
      <c r="GZ25" s="226"/>
      <c r="HA25" s="226"/>
      <c r="HB25" s="226"/>
      <c r="HC25" s="227"/>
      <c r="HD25" s="228"/>
      <c r="HE25" s="228"/>
      <c r="HF25" s="276">
        <f t="shared" si="10"/>
        <v>0</v>
      </c>
      <c r="HG25" s="276">
        <f>List1_1[[#This Row],[HR 1 Rate 
(autofill)]]*List1_1[[#This Row],[HR 1 Effort ]]</f>
        <v>0</v>
      </c>
      <c r="HH25" s="229"/>
      <c r="HI25" s="228"/>
      <c r="HJ25" s="276">
        <f t="shared" si="11"/>
        <v>0</v>
      </c>
      <c r="HK25" s="276">
        <f>List1_1[[#This Row],[HR 2 Effort ]]*List1_1[[#This Row],[HR 2 Rate 
(autofill)]]</f>
        <v>0</v>
      </c>
      <c r="HL25" s="228"/>
      <c r="HM25" s="228"/>
      <c r="HN25" s="276">
        <f t="shared" si="12"/>
        <v>0</v>
      </c>
      <c r="HO25" s="276">
        <f>List1_1[[#This Row],[HR 3 Rate 
(autofill)]]*List1_1[[#This Row],[HR 3 Effort ]]</f>
        <v>0</v>
      </c>
      <c r="HP25" s="229"/>
      <c r="HQ25" s="228"/>
      <c r="HR25" s="276">
        <f t="shared" si="13"/>
        <v>0</v>
      </c>
      <c r="HS25" s="276">
        <f>List1_1[[#This Row],[HR 4 Rate 
(autofill)]]*List1_1[[#This Row],[HR 4 Effort ]]</f>
        <v>0</v>
      </c>
      <c r="HT25" s="229"/>
      <c r="HU25" s="230">
        <f>List1_1[[#This Row],[HR 1 cost estimate
(autofill)]]+List1_1[[#This Row],[HR 2 cost estimate 
(autofill)]]+List1_1[[#This Row],[HR 3 cost estimate 
(autofill)]]+List1_1[[#This Row],[HR 4 cost estimate 
(autofill)]]</f>
        <v>0</v>
      </c>
      <c r="HV25" s="229"/>
      <c r="HW25" s="229"/>
      <c r="HX25" s="231">
        <f>List1_1[[#This Row],[HR subtotal]]+List1_1[[#This Row],[Estimated Cost of goods &amp; materials / other]]</f>
        <v>0</v>
      </c>
      <c r="HY25" s="232">
        <f>(List1_1[[#This Row],[Total Estimated Cost ]]*List1_1[[#This Row],[Percent Complete]])/100</f>
        <v>0</v>
      </c>
      <c r="HZ25" s="233">
        <f t="shared" si="14"/>
        <v>0</v>
      </c>
      <c r="IA25" s="233">
        <f t="shared" si="14"/>
        <v>0</v>
      </c>
      <c r="IB25" s="233">
        <f t="shared" si="14"/>
        <v>0</v>
      </c>
      <c r="IC25" s="233">
        <f t="shared" si="14"/>
        <v>0</v>
      </c>
      <c r="ID25" s="233">
        <f t="shared" si="14"/>
        <v>0</v>
      </c>
      <c r="IE25" s="233">
        <f t="shared" si="14"/>
        <v>0</v>
      </c>
      <c r="IF25" s="233">
        <f t="shared" si="14"/>
        <v>0</v>
      </c>
      <c r="IG25" s="233">
        <f t="shared" si="14"/>
        <v>0</v>
      </c>
      <c r="IH25" s="233">
        <f t="shared" si="14"/>
        <v>0</v>
      </c>
      <c r="II25" s="233">
        <f t="shared" si="14"/>
        <v>0</v>
      </c>
      <c r="IJ25" s="233">
        <f t="shared" si="14"/>
        <v>0</v>
      </c>
      <c r="IK25" s="233">
        <f t="shared" si="14"/>
        <v>0</v>
      </c>
      <c r="IL25" s="233">
        <f t="shared" si="15"/>
        <v>0</v>
      </c>
      <c r="IM25" s="245">
        <f t="shared" si="16"/>
        <v>0</v>
      </c>
      <c r="IN25" s="246">
        <f t="shared" si="17"/>
        <v>0</v>
      </c>
      <c r="IO25" s="235"/>
      <c r="IP25" s="236">
        <f>List1_1[[#This Row],[Total Estimated Cost ]]-List1_1[[#This Row],[Actual Cost]]</f>
        <v>0</v>
      </c>
      <c r="IQ25" s="237"/>
      <c r="IR25" s="237"/>
      <c r="IS25" s="238"/>
      <c r="IT25" s="239"/>
      <c r="IU25" s="240">
        <f t="shared" si="18"/>
        <v>0</v>
      </c>
      <c r="IV25" s="240">
        <f t="shared" si="19"/>
        <v>0</v>
      </c>
      <c r="IW25" s="240">
        <f t="shared" si="20"/>
        <v>0</v>
      </c>
      <c r="IX25" s="240">
        <f t="shared" si="21"/>
        <v>0</v>
      </c>
      <c r="IY25" s="240">
        <f t="shared" si="22"/>
        <v>0</v>
      </c>
      <c r="IZ25" s="240">
        <f t="shared" si="23"/>
        <v>0</v>
      </c>
      <c r="JA25" s="240">
        <f t="shared" si="24"/>
        <v>0</v>
      </c>
      <c r="JB25" s="240">
        <f t="shared" si="25"/>
        <v>0</v>
      </c>
      <c r="JC25" s="240">
        <f t="shared" si="26"/>
        <v>0</v>
      </c>
      <c r="JD25" s="240">
        <f t="shared" si="27"/>
        <v>0</v>
      </c>
      <c r="JE25" s="240">
        <f t="shared" si="28"/>
        <v>0</v>
      </c>
      <c r="JF25" s="240">
        <f t="shared" si="29"/>
        <v>0</v>
      </c>
      <c r="JG25" s="240">
        <f t="shared" si="30"/>
        <v>0</v>
      </c>
      <c r="JH25" s="241">
        <f t="shared" si="31"/>
        <v>0</v>
      </c>
      <c r="JI25" s="307"/>
      <c r="JJ25" s="243"/>
    </row>
    <row r="26" spans="1:270" s="61" customFormat="1" x14ac:dyDescent="0.55000000000000004">
      <c r="A26" s="213">
        <v>15</v>
      </c>
      <c r="B26" s="214"/>
      <c r="C26" s="215"/>
      <c r="D26" s="215"/>
      <c r="E26" s="215"/>
      <c r="F26" s="215"/>
      <c r="G26" s="215"/>
      <c r="H26" s="215"/>
      <c r="I26" s="215" t="s">
        <v>561</v>
      </c>
      <c r="J26" s="216">
        <v>0</v>
      </c>
      <c r="K26" s="217" t="str">
        <f t="shared" si="32"/>
        <v>not done</v>
      </c>
      <c r="L26" s="64"/>
      <c r="M26" s="219"/>
      <c r="N26" s="220" t="e">
        <f>List1_1[[#This Row],[Latest start date]]</f>
        <v>#VALUE!</v>
      </c>
      <c r="O26" s="221" t="str">
        <f t="shared" si="7"/>
        <v/>
      </c>
      <c r="P26" s="222" t="e">
        <f t="shared" si="8"/>
        <v>#VALUE!</v>
      </c>
      <c r="Q26" s="223" t="e">
        <f t="shared" si="9"/>
        <v>#VALUE!</v>
      </c>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18"/>
      <c r="GQ26" s="244"/>
      <c r="GR26" s="244"/>
      <c r="GS26" s="244"/>
      <c r="GT26" s="244"/>
      <c r="GU26" s="244"/>
      <c r="GV26" s="226"/>
      <c r="GW26" s="244"/>
      <c r="GX26" s="226"/>
      <c r="GY26" s="226"/>
      <c r="GZ26" s="226"/>
      <c r="HA26" s="226"/>
      <c r="HB26" s="226"/>
      <c r="HC26" s="227"/>
      <c r="HD26" s="228"/>
      <c r="HE26" s="228"/>
      <c r="HF26" s="276">
        <f t="shared" si="10"/>
        <v>0</v>
      </c>
      <c r="HG26" s="276">
        <f>List1_1[[#This Row],[HR 1 Rate 
(autofill)]]*List1_1[[#This Row],[HR 1 Effort ]]</f>
        <v>0</v>
      </c>
      <c r="HH26" s="229"/>
      <c r="HI26" s="228"/>
      <c r="HJ26" s="276">
        <f t="shared" si="11"/>
        <v>0</v>
      </c>
      <c r="HK26" s="276">
        <f>List1_1[[#This Row],[HR 2 Effort ]]*List1_1[[#This Row],[HR 2 Rate 
(autofill)]]</f>
        <v>0</v>
      </c>
      <c r="HL26" s="228"/>
      <c r="HM26" s="228"/>
      <c r="HN26" s="276">
        <f t="shared" si="12"/>
        <v>0</v>
      </c>
      <c r="HO26" s="276">
        <f>List1_1[[#This Row],[HR 3 Rate 
(autofill)]]*List1_1[[#This Row],[HR 3 Effort ]]</f>
        <v>0</v>
      </c>
      <c r="HP26" s="229"/>
      <c r="HQ26" s="228"/>
      <c r="HR26" s="276">
        <f t="shared" si="13"/>
        <v>0</v>
      </c>
      <c r="HS26" s="276">
        <f>List1_1[[#This Row],[HR 4 Rate 
(autofill)]]*List1_1[[#This Row],[HR 4 Effort ]]</f>
        <v>0</v>
      </c>
      <c r="HT26" s="229"/>
      <c r="HU26" s="230">
        <f>List1_1[[#This Row],[HR 1 cost estimate
(autofill)]]+List1_1[[#This Row],[HR 2 cost estimate 
(autofill)]]+List1_1[[#This Row],[HR 3 cost estimate 
(autofill)]]+List1_1[[#This Row],[HR 4 cost estimate 
(autofill)]]</f>
        <v>0</v>
      </c>
      <c r="HV26" s="229"/>
      <c r="HW26" s="229"/>
      <c r="HX26" s="231">
        <f>List1_1[[#This Row],[HR subtotal]]+List1_1[[#This Row],[Estimated Cost of goods &amp; materials / other]]</f>
        <v>0</v>
      </c>
      <c r="HY26" s="232">
        <f>(List1_1[[#This Row],[Total Estimated Cost ]]*List1_1[[#This Row],[Percent Complete]])/100</f>
        <v>0</v>
      </c>
      <c r="HZ26" s="233">
        <f t="shared" si="14"/>
        <v>0</v>
      </c>
      <c r="IA26" s="233">
        <f t="shared" si="14"/>
        <v>0</v>
      </c>
      <c r="IB26" s="233">
        <f t="shared" si="14"/>
        <v>0</v>
      </c>
      <c r="IC26" s="233">
        <f t="shared" si="14"/>
        <v>0</v>
      </c>
      <c r="ID26" s="233">
        <f t="shared" si="14"/>
        <v>0</v>
      </c>
      <c r="IE26" s="233">
        <f t="shared" si="14"/>
        <v>0</v>
      </c>
      <c r="IF26" s="233">
        <f t="shared" si="14"/>
        <v>0</v>
      </c>
      <c r="IG26" s="233">
        <f t="shared" si="14"/>
        <v>0</v>
      </c>
      <c r="IH26" s="233">
        <f t="shared" si="14"/>
        <v>0</v>
      </c>
      <c r="II26" s="233">
        <f t="shared" si="14"/>
        <v>0</v>
      </c>
      <c r="IJ26" s="233">
        <f t="shared" si="14"/>
        <v>0</v>
      </c>
      <c r="IK26" s="233">
        <f t="shared" si="14"/>
        <v>0</v>
      </c>
      <c r="IL26" s="233">
        <f t="shared" si="15"/>
        <v>0</v>
      </c>
      <c r="IM26" s="245">
        <f t="shared" si="16"/>
        <v>0</v>
      </c>
      <c r="IN26" s="246">
        <f t="shared" si="17"/>
        <v>0</v>
      </c>
      <c r="IO26" s="235"/>
      <c r="IP26" s="236">
        <f>List1_1[[#This Row],[Total Estimated Cost ]]-List1_1[[#This Row],[Actual Cost]]</f>
        <v>0</v>
      </c>
      <c r="IQ26" s="237"/>
      <c r="IR26" s="237"/>
      <c r="IS26" s="238"/>
      <c r="IT26" s="239"/>
      <c r="IU26" s="240">
        <f t="shared" si="18"/>
        <v>0</v>
      </c>
      <c r="IV26" s="240">
        <f t="shared" si="19"/>
        <v>0</v>
      </c>
      <c r="IW26" s="240">
        <f t="shared" si="20"/>
        <v>0</v>
      </c>
      <c r="IX26" s="240">
        <f t="shared" si="21"/>
        <v>0</v>
      </c>
      <c r="IY26" s="240">
        <f t="shared" si="22"/>
        <v>0</v>
      </c>
      <c r="IZ26" s="240">
        <f t="shared" si="23"/>
        <v>0</v>
      </c>
      <c r="JA26" s="240">
        <f t="shared" si="24"/>
        <v>0</v>
      </c>
      <c r="JB26" s="240">
        <f t="shared" si="25"/>
        <v>0</v>
      </c>
      <c r="JC26" s="240">
        <f t="shared" si="26"/>
        <v>0</v>
      </c>
      <c r="JD26" s="240">
        <f t="shared" si="27"/>
        <v>0</v>
      </c>
      <c r="JE26" s="240">
        <f t="shared" si="28"/>
        <v>0</v>
      </c>
      <c r="JF26" s="240">
        <f t="shared" si="29"/>
        <v>0</v>
      </c>
      <c r="JG26" s="240">
        <f t="shared" si="30"/>
        <v>0</v>
      </c>
      <c r="JH26" s="241">
        <f t="shared" si="31"/>
        <v>0</v>
      </c>
      <c r="JI26" s="307"/>
      <c r="JJ26" s="243"/>
    </row>
    <row r="27" spans="1:270" s="61" customFormat="1" x14ac:dyDescent="0.55000000000000004">
      <c r="A27" s="213">
        <v>16</v>
      </c>
      <c r="B27" s="214"/>
      <c r="C27" s="215"/>
      <c r="D27" s="215"/>
      <c r="E27" s="215"/>
      <c r="F27" s="215"/>
      <c r="G27" s="215"/>
      <c r="H27" s="215"/>
      <c r="I27" s="215" t="s">
        <v>561</v>
      </c>
      <c r="J27" s="216">
        <v>0</v>
      </c>
      <c r="K27" s="217" t="str">
        <f t="shared" si="32"/>
        <v>not done</v>
      </c>
      <c r="L27" s="64"/>
      <c r="M27" s="219"/>
      <c r="N27" s="220" t="e">
        <f>List1_1[[#This Row],[Latest start date]]</f>
        <v>#VALUE!</v>
      </c>
      <c r="O27" s="221" t="str">
        <f t="shared" si="7"/>
        <v/>
      </c>
      <c r="P27" s="222" t="e">
        <f t="shared" si="8"/>
        <v>#VALUE!</v>
      </c>
      <c r="Q27" s="223" t="e">
        <f t="shared" si="9"/>
        <v>#VALUE!</v>
      </c>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18"/>
      <c r="GQ27" s="244"/>
      <c r="GR27" s="244"/>
      <c r="GS27" s="244"/>
      <c r="GT27" s="244"/>
      <c r="GU27" s="244"/>
      <c r="GV27" s="226"/>
      <c r="GW27" s="244"/>
      <c r="GX27" s="226"/>
      <c r="GY27" s="226"/>
      <c r="GZ27" s="226"/>
      <c r="HA27" s="226"/>
      <c r="HB27" s="226"/>
      <c r="HC27" s="227"/>
      <c r="HD27" s="228"/>
      <c r="HE27" s="228"/>
      <c r="HF27" s="276">
        <f t="shared" si="10"/>
        <v>0</v>
      </c>
      <c r="HG27" s="276">
        <f>List1_1[[#This Row],[HR 1 Rate 
(autofill)]]*List1_1[[#This Row],[HR 1 Effort ]]</f>
        <v>0</v>
      </c>
      <c r="HH27" s="229"/>
      <c r="HI27" s="228"/>
      <c r="HJ27" s="276">
        <f t="shared" si="11"/>
        <v>0</v>
      </c>
      <c r="HK27" s="276">
        <f>List1_1[[#This Row],[HR 2 Effort ]]*List1_1[[#This Row],[HR 2 Rate 
(autofill)]]</f>
        <v>0</v>
      </c>
      <c r="HL27" s="228"/>
      <c r="HM27" s="228"/>
      <c r="HN27" s="276">
        <f t="shared" si="12"/>
        <v>0</v>
      </c>
      <c r="HO27" s="276">
        <f>List1_1[[#This Row],[HR 3 Rate 
(autofill)]]*List1_1[[#This Row],[HR 3 Effort ]]</f>
        <v>0</v>
      </c>
      <c r="HP27" s="229"/>
      <c r="HQ27" s="228"/>
      <c r="HR27" s="276">
        <f t="shared" si="13"/>
        <v>0</v>
      </c>
      <c r="HS27" s="276">
        <f>List1_1[[#This Row],[HR 4 Rate 
(autofill)]]*List1_1[[#This Row],[HR 4 Effort ]]</f>
        <v>0</v>
      </c>
      <c r="HT27" s="229"/>
      <c r="HU27" s="230">
        <f>List1_1[[#This Row],[HR 1 cost estimate
(autofill)]]+List1_1[[#This Row],[HR 2 cost estimate 
(autofill)]]+List1_1[[#This Row],[HR 3 cost estimate 
(autofill)]]+List1_1[[#This Row],[HR 4 cost estimate 
(autofill)]]</f>
        <v>0</v>
      </c>
      <c r="HV27" s="229"/>
      <c r="HW27" s="229"/>
      <c r="HX27" s="231">
        <f>List1_1[[#This Row],[HR subtotal]]+List1_1[[#This Row],[Estimated Cost of goods &amp; materials / other]]</f>
        <v>0</v>
      </c>
      <c r="HY27" s="232">
        <f>(List1_1[[#This Row],[Total Estimated Cost ]]*List1_1[[#This Row],[Percent Complete]])/100</f>
        <v>0</v>
      </c>
      <c r="HZ27" s="233">
        <f t="shared" si="14"/>
        <v>0</v>
      </c>
      <c r="IA27" s="233">
        <f t="shared" si="14"/>
        <v>0</v>
      </c>
      <c r="IB27" s="233">
        <f t="shared" si="14"/>
        <v>0</v>
      </c>
      <c r="IC27" s="233">
        <f t="shared" si="14"/>
        <v>0</v>
      </c>
      <c r="ID27" s="233">
        <f t="shared" si="14"/>
        <v>0</v>
      </c>
      <c r="IE27" s="233">
        <f t="shared" si="14"/>
        <v>0</v>
      </c>
      <c r="IF27" s="233">
        <f t="shared" si="14"/>
        <v>0</v>
      </c>
      <c r="IG27" s="233">
        <f t="shared" si="14"/>
        <v>0</v>
      </c>
      <c r="IH27" s="233">
        <f t="shared" si="14"/>
        <v>0</v>
      </c>
      <c r="II27" s="233">
        <f t="shared" si="14"/>
        <v>0</v>
      </c>
      <c r="IJ27" s="233">
        <f t="shared" si="14"/>
        <v>0</v>
      </c>
      <c r="IK27" s="233">
        <f t="shared" si="14"/>
        <v>0</v>
      </c>
      <c r="IL27" s="233">
        <f t="shared" si="15"/>
        <v>0</v>
      </c>
      <c r="IM27" s="245">
        <f t="shared" si="16"/>
        <v>0</v>
      </c>
      <c r="IN27" s="246">
        <f t="shared" si="17"/>
        <v>0</v>
      </c>
      <c r="IO27" s="235"/>
      <c r="IP27" s="236">
        <f>List1_1[[#This Row],[Total Estimated Cost ]]-List1_1[[#This Row],[Actual Cost]]</f>
        <v>0</v>
      </c>
      <c r="IQ27" s="237"/>
      <c r="IR27" s="237"/>
      <c r="IS27" s="238"/>
      <c r="IT27" s="239"/>
      <c r="IU27" s="240">
        <f t="shared" si="18"/>
        <v>0</v>
      </c>
      <c r="IV27" s="240">
        <f t="shared" si="19"/>
        <v>0</v>
      </c>
      <c r="IW27" s="240">
        <f t="shared" si="20"/>
        <v>0</v>
      </c>
      <c r="IX27" s="240">
        <f t="shared" si="21"/>
        <v>0</v>
      </c>
      <c r="IY27" s="240">
        <f t="shared" si="22"/>
        <v>0</v>
      </c>
      <c r="IZ27" s="240">
        <f t="shared" si="23"/>
        <v>0</v>
      </c>
      <c r="JA27" s="240">
        <f t="shared" si="24"/>
        <v>0</v>
      </c>
      <c r="JB27" s="240">
        <f t="shared" si="25"/>
        <v>0</v>
      </c>
      <c r="JC27" s="240">
        <f t="shared" si="26"/>
        <v>0</v>
      </c>
      <c r="JD27" s="240">
        <f t="shared" si="27"/>
        <v>0</v>
      </c>
      <c r="JE27" s="240">
        <f t="shared" si="28"/>
        <v>0</v>
      </c>
      <c r="JF27" s="240">
        <f t="shared" si="29"/>
        <v>0</v>
      </c>
      <c r="JG27" s="240">
        <f t="shared" si="30"/>
        <v>0</v>
      </c>
      <c r="JH27" s="241">
        <f t="shared" si="31"/>
        <v>0</v>
      </c>
      <c r="JI27" s="307"/>
      <c r="JJ27" s="243"/>
    </row>
    <row r="28" spans="1:270" s="61" customFormat="1" x14ac:dyDescent="0.55000000000000004">
      <c r="A28" s="213">
        <v>17</v>
      </c>
      <c r="B28" s="214"/>
      <c r="C28" s="215"/>
      <c r="D28" s="215"/>
      <c r="E28" s="215"/>
      <c r="F28" s="215"/>
      <c r="G28" s="215"/>
      <c r="H28" s="215"/>
      <c r="I28" s="215" t="s">
        <v>561</v>
      </c>
      <c r="J28" s="216">
        <v>0</v>
      </c>
      <c r="K28" s="217" t="str">
        <f t="shared" si="32"/>
        <v>not done</v>
      </c>
      <c r="L28" s="64"/>
      <c r="M28" s="219"/>
      <c r="N28" s="220" t="e">
        <f>List1_1[[#This Row],[Latest start date]]</f>
        <v>#VALUE!</v>
      </c>
      <c r="O28" s="221" t="str">
        <f t="shared" si="7"/>
        <v/>
      </c>
      <c r="P28" s="222" t="e">
        <f t="shared" si="8"/>
        <v>#VALUE!</v>
      </c>
      <c r="Q28" s="223" t="e">
        <f t="shared" si="9"/>
        <v>#VALUE!</v>
      </c>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224"/>
      <c r="FG28" s="224"/>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24"/>
      <c r="GF28" s="224"/>
      <c r="GG28" s="224"/>
      <c r="GH28" s="224"/>
      <c r="GI28" s="224"/>
      <c r="GJ28" s="224"/>
      <c r="GK28" s="224"/>
      <c r="GL28" s="224"/>
      <c r="GM28" s="224"/>
      <c r="GN28" s="224"/>
      <c r="GO28" s="224"/>
      <c r="GP28" s="218"/>
      <c r="GQ28" s="244"/>
      <c r="GR28" s="244"/>
      <c r="GS28" s="244"/>
      <c r="GT28" s="244"/>
      <c r="GU28" s="244"/>
      <c r="GV28" s="226"/>
      <c r="GW28" s="244"/>
      <c r="GX28" s="226"/>
      <c r="GY28" s="226"/>
      <c r="GZ28" s="226"/>
      <c r="HA28" s="226"/>
      <c r="HB28" s="226"/>
      <c r="HC28" s="227"/>
      <c r="HD28" s="228"/>
      <c r="HE28" s="228"/>
      <c r="HF28" s="276">
        <f t="shared" si="10"/>
        <v>0</v>
      </c>
      <c r="HG28" s="276">
        <f>List1_1[[#This Row],[HR 1 Rate 
(autofill)]]*List1_1[[#This Row],[HR 1 Effort ]]</f>
        <v>0</v>
      </c>
      <c r="HH28" s="229"/>
      <c r="HI28" s="228"/>
      <c r="HJ28" s="276">
        <f t="shared" si="11"/>
        <v>0</v>
      </c>
      <c r="HK28" s="276">
        <f>List1_1[[#This Row],[HR 2 Effort ]]*List1_1[[#This Row],[HR 2 Rate 
(autofill)]]</f>
        <v>0</v>
      </c>
      <c r="HL28" s="228"/>
      <c r="HM28" s="228"/>
      <c r="HN28" s="276">
        <f t="shared" si="12"/>
        <v>0</v>
      </c>
      <c r="HO28" s="276">
        <f>List1_1[[#This Row],[HR 3 Rate 
(autofill)]]*List1_1[[#This Row],[HR 3 Effort ]]</f>
        <v>0</v>
      </c>
      <c r="HP28" s="229"/>
      <c r="HQ28" s="228"/>
      <c r="HR28" s="276">
        <f t="shared" si="13"/>
        <v>0</v>
      </c>
      <c r="HS28" s="276">
        <f>List1_1[[#This Row],[HR 4 Rate 
(autofill)]]*List1_1[[#This Row],[HR 4 Effort ]]</f>
        <v>0</v>
      </c>
      <c r="HT28" s="229"/>
      <c r="HU28" s="230">
        <f>List1_1[[#This Row],[HR 1 cost estimate
(autofill)]]+List1_1[[#This Row],[HR 2 cost estimate 
(autofill)]]+List1_1[[#This Row],[HR 3 cost estimate 
(autofill)]]+List1_1[[#This Row],[HR 4 cost estimate 
(autofill)]]</f>
        <v>0</v>
      </c>
      <c r="HV28" s="229"/>
      <c r="HW28" s="229"/>
      <c r="HX28" s="231">
        <f>List1_1[[#This Row],[HR subtotal]]+List1_1[[#This Row],[Estimated Cost of goods &amp; materials / other]]</f>
        <v>0</v>
      </c>
      <c r="HY28" s="232">
        <f>(List1_1[[#This Row],[Total Estimated Cost ]]*List1_1[[#This Row],[Percent Complete]])/100</f>
        <v>0</v>
      </c>
      <c r="HZ28" s="233">
        <f t="shared" ref="HZ28:IK43" si="33">IF($O28="",0,IF(EOMONTH($O28,0)=EOMONTH(HZ$8,0),$HX28,0))</f>
        <v>0</v>
      </c>
      <c r="IA28" s="233">
        <f t="shared" si="33"/>
        <v>0</v>
      </c>
      <c r="IB28" s="233">
        <f t="shared" si="33"/>
        <v>0</v>
      </c>
      <c r="IC28" s="233">
        <f t="shared" si="33"/>
        <v>0</v>
      </c>
      <c r="ID28" s="233">
        <f t="shared" si="33"/>
        <v>0</v>
      </c>
      <c r="IE28" s="233">
        <f t="shared" si="33"/>
        <v>0</v>
      </c>
      <c r="IF28" s="233">
        <f t="shared" si="33"/>
        <v>0</v>
      </c>
      <c r="IG28" s="233">
        <f t="shared" si="33"/>
        <v>0</v>
      </c>
      <c r="IH28" s="233">
        <f t="shared" si="33"/>
        <v>0</v>
      </c>
      <c r="II28" s="233">
        <f t="shared" si="33"/>
        <v>0</v>
      </c>
      <c r="IJ28" s="233">
        <f t="shared" si="33"/>
        <v>0</v>
      </c>
      <c r="IK28" s="233">
        <f t="shared" si="33"/>
        <v>0</v>
      </c>
      <c r="IL28" s="233">
        <f t="shared" si="15"/>
        <v>0</v>
      </c>
      <c r="IM28" s="245">
        <f t="shared" si="16"/>
        <v>0</v>
      </c>
      <c r="IN28" s="246">
        <f t="shared" si="17"/>
        <v>0</v>
      </c>
      <c r="IO28" s="235"/>
      <c r="IP28" s="236">
        <f>List1_1[[#This Row],[Total Estimated Cost ]]-List1_1[[#This Row],[Actual Cost]]</f>
        <v>0</v>
      </c>
      <c r="IQ28" s="237"/>
      <c r="IR28" s="237"/>
      <c r="IS28" s="238"/>
      <c r="IT28" s="239"/>
      <c r="IU28" s="240">
        <f t="shared" si="18"/>
        <v>0</v>
      </c>
      <c r="IV28" s="240">
        <f t="shared" si="19"/>
        <v>0</v>
      </c>
      <c r="IW28" s="240">
        <f t="shared" si="20"/>
        <v>0</v>
      </c>
      <c r="IX28" s="240">
        <f t="shared" si="21"/>
        <v>0</v>
      </c>
      <c r="IY28" s="240">
        <f t="shared" si="22"/>
        <v>0</v>
      </c>
      <c r="IZ28" s="240">
        <f t="shared" si="23"/>
        <v>0</v>
      </c>
      <c r="JA28" s="240">
        <f t="shared" si="24"/>
        <v>0</v>
      </c>
      <c r="JB28" s="240">
        <f t="shared" si="25"/>
        <v>0</v>
      </c>
      <c r="JC28" s="240">
        <f t="shared" si="26"/>
        <v>0</v>
      </c>
      <c r="JD28" s="240">
        <f t="shared" si="27"/>
        <v>0</v>
      </c>
      <c r="JE28" s="240">
        <f t="shared" si="28"/>
        <v>0</v>
      </c>
      <c r="JF28" s="240">
        <f t="shared" si="29"/>
        <v>0</v>
      </c>
      <c r="JG28" s="240">
        <f t="shared" si="30"/>
        <v>0</v>
      </c>
      <c r="JH28" s="241">
        <f t="shared" si="31"/>
        <v>0</v>
      </c>
      <c r="JI28" s="307"/>
      <c r="JJ28" s="243"/>
    </row>
    <row r="29" spans="1:270" s="61" customFormat="1" x14ac:dyDescent="0.55000000000000004">
      <c r="A29" s="213">
        <v>18</v>
      </c>
      <c r="B29" s="214"/>
      <c r="C29" s="215"/>
      <c r="D29" s="215"/>
      <c r="E29" s="215"/>
      <c r="F29" s="215"/>
      <c r="G29" s="215"/>
      <c r="H29" s="215"/>
      <c r="I29" s="215" t="s">
        <v>561</v>
      </c>
      <c r="J29" s="216">
        <v>0</v>
      </c>
      <c r="K29" s="217" t="str">
        <f t="shared" si="32"/>
        <v>not done</v>
      </c>
      <c r="L29" s="64"/>
      <c r="M29" s="219"/>
      <c r="N29" s="220" t="e">
        <f>List1_1[[#This Row],[Latest start date]]</f>
        <v>#VALUE!</v>
      </c>
      <c r="O29" s="221" t="str">
        <f t="shared" si="7"/>
        <v/>
      </c>
      <c r="P29" s="222" t="e">
        <f t="shared" si="8"/>
        <v>#VALUE!</v>
      </c>
      <c r="Q29" s="223" t="e">
        <f t="shared" si="9"/>
        <v>#VALUE!</v>
      </c>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18"/>
      <c r="GQ29" s="244"/>
      <c r="GR29" s="244"/>
      <c r="GS29" s="244"/>
      <c r="GT29" s="244"/>
      <c r="GU29" s="244"/>
      <c r="GV29" s="226"/>
      <c r="GW29" s="244"/>
      <c r="GX29" s="226"/>
      <c r="GY29" s="226"/>
      <c r="GZ29" s="226"/>
      <c r="HA29" s="226"/>
      <c r="HB29" s="226"/>
      <c r="HC29" s="227"/>
      <c r="HD29" s="228"/>
      <c r="HE29" s="228"/>
      <c r="HF29" s="276">
        <f t="shared" si="10"/>
        <v>0</v>
      </c>
      <c r="HG29" s="276">
        <f>List1_1[[#This Row],[HR 1 Rate 
(autofill)]]*List1_1[[#This Row],[HR 1 Effort ]]</f>
        <v>0</v>
      </c>
      <c r="HH29" s="229"/>
      <c r="HI29" s="228"/>
      <c r="HJ29" s="276">
        <f t="shared" si="11"/>
        <v>0</v>
      </c>
      <c r="HK29" s="276">
        <f>List1_1[[#This Row],[HR 2 Effort ]]*List1_1[[#This Row],[HR 2 Rate 
(autofill)]]</f>
        <v>0</v>
      </c>
      <c r="HL29" s="228"/>
      <c r="HM29" s="228"/>
      <c r="HN29" s="276">
        <f t="shared" si="12"/>
        <v>0</v>
      </c>
      <c r="HO29" s="276">
        <f>List1_1[[#This Row],[HR 3 Rate 
(autofill)]]*List1_1[[#This Row],[HR 3 Effort ]]</f>
        <v>0</v>
      </c>
      <c r="HP29" s="229"/>
      <c r="HQ29" s="228"/>
      <c r="HR29" s="276">
        <f t="shared" si="13"/>
        <v>0</v>
      </c>
      <c r="HS29" s="276">
        <f>List1_1[[#This Row],[HR 4 Rate 
(autofill)]]*List1_1[[#This Row],[HR 4 Effort ]]</f>
        <v>0</v>
      </c>
      <c r="HT29" s="229"/>
      <c r="HU29" s="230">
        <f>List1_1[[#This Row],[HR 1 cost estimate
(autofill)]]+List1_1[[#This Row],[HR 2 cost estimate 
(autofill)]]+List1_1[[#This Row],[HR 3 cost estimate 
(autofill)]]+List1_1[[#This Row],[HR 4 cost estimate 
(autofill)]]</f>
        <v>0</v>
      </c>
      <c r="HV29" s="229"/>
      <c r="HW29" s="229"/>
      <c r="HX29" s="231">
        <f>List1_1[[#This Row],[HR subtotal]]+List1_1[[#This Row],[Estimated Cost of goods &amp; materials / other]]</f>
        <v>0</v>
      </c>
      <c r="HY29" s="232">
        <f>(List1_1[[#This Row],[Total Estimated Cost ]]*List1_1[[#This Row],[Percent Complete]])/100</f>
        <v>0</v>
      </c>
      <c r="HZ29" s="233">
        <f t="shared" si="33"/>
        <v>0</v>
      </c>
      <c r="IA29" s="233">
        <f t="shared" si="33"/>
        <v>0</v>
      </c>
      <c r="IB29" s="233">
        <f t="shared" si="33"/>
        <v>0</v>
      </c>
      <c r="IC29" s="233">
        <f t="shared" si="33"/>
        <v>0</v>
      </c>
      <c r="ID29" s="233">
        <f t="shared" si="33"/>
        <v>0</v>
      </c>
      <c r="IE29" s="233">
        <f t="shared" si="33"/>
        <v>0</v>
      </c>
      <c r="IF29" s="233">
        <f t="shared" si="33"/>
        <v>0</v>
      </c>
      <c r="IG29" s="233">
        <f t="shared" si="33"/>
        <v>0</v>
      </c>
      <c r="IH29" s="233">
        <f t="shared" si="33"/>
        <v>0</v>
      </c>
      <c r="II29" s="233">
        <f t="shared" si="33"/>
        <v>0</v>
      </c>
      <c r="IJ29" s="233">
        <f t="shared" si="33"/>
        <v>0</v>
      </c>
      <c r="IK29" s="233">
        <f t="shared" si="33"/>
        <v>0</v>
      </c>
      <c r="IL29" s="233">
        <f t="shared" si="15"/>
        <v>0</v>
      </c>
      <c r="IM29" s="245">
        <f t="shared" si="16"/>
        <v>0</v>
      </c>
      <c r="IN29" s="246">
        <f t="shared" si="17"/>
        <v>0</v>
      </c>
      <c r="IO29" s="235"/>
      <c r="IP29" s="236">
        <f>List1_1[[#This Row],[Total Estimated Cost ]]-List1_1[[#This Row],[Actual Cost]]</f>
        <v>0</v>
      </c>
      <c r="IQ29" s="237"/>
      <c r="IR29" s="237"/>
      <c r="IS29" s="238"/>
      <c r="IT29" s="239"/>
      <c r="IU29" s="240">
        <f t="shared" si="18"/>
        <v>0</v>
      </c>
      <c r="IV29" s="240">
        <f t="shared" si="19"/>
        <v>0</v>
      </c>
      <c r="IW29" s="240">
        <f t="shared" si="20"/>
        <v>0</v>
      </c>
      <c r="IX29" s="240">
        <f t="shared" si="21"/>
        <v>0</v>
      </c>
      <c r="IY29" s="240">
        <f t="shared" si="22"/>
        <v>0</v>
      </c>
      <c r="IZ29" s="240">
        <f t="shared" si="23"/>
        <v>0</v>
      </c>
      <c r="JA29" s="240">
        <f t="shared" si="24"/>
        <v>0</v>
      </c>
      <c r="JB29" s="240">
        <f t="shared" si="25"/>
        <v>0</v>
      </c>
      <c r="JC29" s="240">
        <f t="shared" si="26"/>
        <v>0</v>
      </c>
      <c r="JD29" s="240">
        <f t="shared" si="27"/>
        <v>0</v>
      </c>
      <c r="JE29" s="240">
        <f t="shared" si="28"/>
        <v>0</v>
      </c>
      <c r="JF29" s="240">
        <f t="shared" si="29"/>
        <v>0</v>
      </c>
      <c r="JG29" s="240">
        <f t="shared" si="30"/>
        <v>0</v>
      </c>
      <c r="JH29" s="241">
        <f t="shared" si="31"/>
        <v>0</v>
      </c>
      <c r="JI29" s="307"/>
      <c r="JJ29" s="243"/>
    </row>
    <row r="30" spans="1:270" s="61" customFormat="1" x14ac:dyDescent="0.55000000000000004">
      <c r="A30" s="213">
        <v>19</v>
      </c>
      <c r="B30" s="214"/>
      <c r="C30" s="215"/>
      <c r="D30" s="215"/>
      <c r="E30" s="215"/>
      <c r="F30" s="215"/>
      <c r="G30" s="215"/>
      <c r="H30" s="215"/>
      <c r="I30" s="215" t="s">
        <v>561</v>
      </c>
      <c r="J30" s="216">
        <v>0</v>
      </c>
      <c r="K30" s="217" t="str">
        <f t="shared" si="32"/>
        <v>not done</v>
      </c>
      <c r="L30" s="64"/>
      <c r="M30" s="219"/>
      <c r="N30" s="220" t="e">
        <f>List1_1[[#This Row],[Latest start date]]</f>
        <v>#VALUE!</v>
      </c>
      <c r="O30" s="221" t="str">
        <f t="shared" si="7"/>
        <v/>
      </c>
      <c r="P30" s="222" t="e">
        <f t="shared" si="8"/>
        <v>#VALUE!</v>
      </c>
      <c r="Q30" s="223" t="e">
        <f t="shared" si="9"/>
        <v>#VALUE!</v>
      </c>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18"/>
      <c r="GQ30" s="244"/>
      <c r="GR30" s="244"/>
      <c r="GS30" s="244"/>
      <c r="GT30" s="244"/>
      <c r="GU30" s="244"/>
      <c r="GV30" s="226"/>
      <c r="GW30" s="244"/>
      <c r="GX30" s="226"/>
      <c r="GY30" s="226"/>
      <c r="GZ30" s="226"/>
      <c r="HA30" s="226"/>
      <c r="HB30" s="226"/>
      <c r="HC30" s="227"/>
      <c r="HD30" s="228"/>
      <c r="HE30" s="228"/>
      <c r="HF30" s="276">
        <f t="shared" si="10"/>
        <v>0</v>
      </c>
      <c r="HG30" s="276">
        <f>List1_1[[#This Row],[HR 1 Rate 
(autofill)]]*List1_1[[#This Row],[HR 1 Effort ]]</f>
        <v>0</v>
      </c>
      <c r="HH30" s="229"/>
      <c r="HI30" s="228"/>
      <c r="HJ30" s="276">
        <f t="shared" si="11"/>
        <v>0</v>
      </c>
      <c r="HK30" s="276">
        <f>List1_1[[#This Row],[HR 2 Effort ]]*List1_1[[#This Row],[HR 2 Rate 
(autofill)]]</f>
        <v>0</v>
      </c>
      <c r="HL30" s="228"/>
      <c r="HM30" s="228"/>
      <c r="HN30" s="276">
        <f t="shared" si="12"/>
        <v>0</v>
      </c>
      <c r="HO30" s="276">
        <f>List1_1[[#This Row],[HR 3 Rate 
(autofill)]]*List1_1[[#This Row],[HR 3 Effort ]]</f>
        <v>0</v>
      </c>
      <c r="HP30" s="229"/>
      <c r="HQ30" s="228"/>
      <c r="HR30" s="276">
        <f t="shared" si="13"/>
        <v>0</v>
      </c>
      <c r="HS30" s="276">
        <f>List1_1[[#This Row],[HR 4 Rate 
(autofill)]]*List1_1[[#This Row],[HR 4 Effort ]]</f>
        <v>0</v>
      </c>
      <c r="HT30" s="229"/>
      <c r="HU30" s="230">
        <f>List1_1[[#This Row],[HR 1 cost estimate
(autofill)]]+List1_1[[#This Row],[HR 2 cost estimate 
(autofill)]]+List1_1[[#This Row],[HR 3 cost estimate 
(autofill)]]+List1_1[[#This Row],[HR 4 cost estimate 
(autofill)]]</f>
        <v>0</v>
      </c>
      <c r="HV30" s="229"/>
      <c r="HW30" s="229"/>
      <c r="HX30" s="231">
        <f>List1_1[[#This Row],[HR subtotal]]+List1_1[[#This Row],[Estimated Cost of goods &amp; materials / other]]</f>
        <v>0</v>
      </c>
      <c r="HY30" s="232">
        <f>(List1_1[[#This Row],[Total Estimated Cost ]]*List1_1[[#This Row],[Percent Complete]])/100</f>
        <v>0</v>
      </c>
      <c r="HZ30" s="233">
        <f t="shared" si="33"/>
        <v>0</v>
      </c>
      <c r="IA30" s="233">
        <f t="shared" si="33"/>
        <v>0</v>
      </c>
      <c r="IB30" s="233">
        <f t="shared" si="33"/>
        <v>0</v>
      </c>
      <c r="IC30" s="233">
        <f t="shared" si="33"/>
        <v>0</v>
      </c>
      <c r="ID30" s="233">
        <f t="shared" si="33"/>
        <v>0</v>
      </c>
      <c r="IE30" s="233">
        <f t="shared" si="33"/>
        <v>0</v>
      </c>
      <c r="IF30" s="233">
        <f t="shared" si="33"/>
        <v>0</v>
      </c>
      <c r="IG30" s="233">
        <f t="shared" si="33"/>
        <v>0</v>
      </c>
      <c r="IH30" s="233">
        <f t="shared" si="33"/>
        <v>0</v>
      </c>
      <c r="II30" s="233">
        <f t="shared" si="33"/>
        <v>0</v>
      </c>
      <c r="IJ30" s="233">
        <f t="shared" si="33"/>
        <v>0</v>
      </c>
      <c r="IK30" s="233">
        <f t="shared" si="33"/>
        <v>0</v>
      </c>
      <c r="IL30" s="233">
        <f t="shared" si="15"/>
        <v>0</v>
      </c>
      <c r="IM30" s="245">
        <f t="shared" si="16"/>
        <v>0</v>
      </c>
      <c r="IN30" s="246">
        <f t="shared" si="17"/>
        <v>0</v>
      </c>
      <c r="IO30" s="235"/>
      <c r="IP30" s="236">
        <f>List1_1[[#This Row],[Total Estimated Cost ]]-List1_1[[#This Row],[Actual Cost]]</f>
        <v>0</v>
      </c>
      <c r="IQ30" s="237"/>
      <c r="IR30" s="237"/>
      <c r="IS30" s="238"/>
      <c r="IT30" s="239"/>
      <c r="IU30" s="240">
        <f t="shared" si="18"/>
        <v>0</v>
      </c>
      <c r="IV30" s="240">
        <f t="shared" si="19"/>
        <v>0</v>
      </c>
      <c r="IW30" s="240">
        <f t="shared" si="20"/>
        <v>0</v>
      </c>
      <c r="IX30" s="240">
        <f t="shared" si="21"/>
        <v>0</v>
      </c>
      <c r="IY30" s="240">
        <f t="shared" si="22"/>
        <v>0</v>
      </c>
      <c r="IZ30" s="240">
        <f t="shared" si="23"/>
        <v>0</v>
      </c>
      <c r="JA30" s="240">
        <f t="shared" si="24"/>
        <v>0</v>
      </c>
      <c r="JB30" s="240">
        <f t="shared" si="25"/>
        <v>0</v>
      </c>
      <c r="JC30" s="240">
        <f t="shared" si="26"/>
        <v>0</v>
      </c>
      <c r="JD30" s="240">
        <f t="shared" si="27"/>
        <v>0</v>
      </c>
      <c r="JE30" s="240">
        <f t="shared" si="28"/>
        <v>0</v>
      </c>
      <c r="JF30" s="240">
        <f t="shared" si="29"/>
        <v>0</v>
      </c>
      <c r="JG30" s="240">
        <f t="shared" si="30"/>
        <v>0</v>
      </c>
      <c r="JH30" s="241">
        <f t="shared" si="31"/>
        <v>0</v>
      </c>
      <c r="JI30" s="307"/>
      <c r="JJ30" s="243"/>
    </row>
    <row r="31" spans="1:270" s="61" customFormat="1" x14ac:dyDescent="0.55000000000000004">
      <c r="A31" s="213">
        <v>20</v>
      </c>
      <c r="B31" s="214"/>
      <c r="C31" s="215"/>
      <c r="D31" s="215"/>
      <c r="E31" s="215"/>
      <c r="F31" s="215"/>
      <c r="G31" s="215"/>
      <c r="H31" s="215"/>
      <c r="I31" s="215" t="s">
        <v>561</v>
      </c>
      <c r="J31" s="216">
        <v>0</v>
      </c>
      <c r="K31" s="217" t="str">
        <f t="shared" si="32"/>
        <v>not done</v>
      </c>
      <c r="L31" s="64"/>
      <c r="M31" s="219"/>
      <c r="N31" s="220" t="e">
        <f>List1_1[[#This Row],[Latest start date]]</f>
        <v>#VALUE!</v>
      </c>
      <c r="O31" s="221" t="str">
        <f t="shared" si="7"/>
        <v/>
      </c>
      <c r="P31" s="222" t="e">
        <f t="shared" si="8"/>
        <v>#VALUE!</v>
      </c>
      <c r="Q31" s="223" t="e">
        <f t="shared" si="9"/>
        <v>#VALUE!</v>
      </c>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18"/>
      <c r="GQ31" s="244"/>
      <c r="GR31" s="244"/>
      <c r="GS31" s="244"/>
      <c r="GT31" s="244"/>
      <c r="GU31" s="244"/>
      <c r="GV31" s="226"/>
      <c r="GW31" s="244"/>
      <c r="GX31" s="226"/>
      <c r="GY31" s="226"/>
      <c r="GZ31" s="226"/>
      <c r="HA31" s="226"/>
      <c r="HB31" s="226"/>
      <c r="HC31" s="227"/>
      <c r="HD31" s="228"/>
      <c r="HE31" s="228"/>
      <c r="HF31" s="276">
        <f t="shared" si="10"/>
        <v>0</v>
      </c>
      <c r="HG31" s="276">
        <f>List1_1[[#This Row],[HR 1 Rate 
(autofill)]]*List1_1[[#This Row],[HR 1 Effort ]]</f>
        <v>0</v>
      </c>
      <c r="HH31" s="229"/>
      <c r="HI31" s="228"/>
      <c r="HJ31" s="276">
        <f t="shared" si="11"/>
        <v>0</v>
      </c>
      <c r="HK31" s="276">
        <f>List1_1[[#This Row],[HR 2 Effort ]]*List1_1[[#This Row],[HR 2 Rate 
(autofill)]]</f>
        <v>0</v>
      </c>
      <c r="HL31" s="228"/>
      <c r="HM31" s="228"/>
      <c r="HN31" s="276">
        <f t="shared" si="12"/>
        <v>0</v>
      </c>
      <c r="HO31" s="276">
        <f>List1_1[[#This Row],[HR 3 Rate 
(autofill)]]*List1_1[[#This Row],[HR 3 Effort ]]</f>
        <v>0</v>
      </c>
      <c r="HP31" s="229"/>
      <c r="HQ31" s="228"/>
      <c r="HR31" s="276">
        <f t="shared" si="13"/>
        <v>0</v>
      </c>
      <c r="HS31" s="276">
        <f>List1_1[[#This Row],[HR 4 Rate 
(autofill)]]*List1_1[[#This Row],[HR 4 Effort ]]</f>
        <v>0</v>
      </c>
      <c r="HT31" s="229"/>
      <c r="HU31" s="230">
        <f>List1_1[[#This Row],[HR 1 cost estimate
(autofill)]]+List1_1[[#This Row],[HR 2 cost estimate 
(autofill)]]+List1_1[[#This Row],[HR 3 cost estimate 
(autofill)]]+List1_1[[#This Row],[HR 4 cost estimate 
(autofill)]]</f>
        <v>0</v>
      </c>
      <c r="HV31" s="229"/>
      <c r="HW31" s="229"/>
      <c r="HX31" s="231">
        <f>List1_1[[#This Row],[HR subtotal]]+List1_1[[#This Row],[Estimated Cost of goods &amp; materials / other]]</f>
        <v>0</v>
      </c>
      <c r="HY31" s="232">
        <f>(List1_1[[#This Row],[Total Estimated Cost ]]*List1_1[[#This Row],[Percent Complete]])/100</f>
        <v>0</v>
      </c>
      <c r="HZ31" s="233">
        <f t="shared" si="33"/>
        <v>0</v>
      </c>
      <c r="IA31" s="233">
        <f t="shared" si="33"/>
        <v>0</v>
      </c>
      <c r="IB31" s="233">
        <f t="shared" si="33"/>
        <v>0</v>
      </c>
      <c r="IC31" s="233">
        <f t="shared" si="33"/>
        <v>0</v>
      </c>
      <c r="ID31" s="233">
        <f t="shared" si="33"/>
        <v>0</v>
      </c>
      <c r="IE31" s="233">
        <f t="shared" si="33"/>
        <v>0</v>
      </c>
      <c r="IF31" s="233">
        <f t="shared" si="33"/>
        <v>0</v>
      </c>
      <c r="IG31" s="233">
        <f t="shared" si="33"/>
        <v>0</v>
      </c>
      <c r="IH31" s="233">
        <f t="shared" si="33"/>
        <v>0</v>
      </c>
      <c r="II31" s="233">
        <f t="shared" si="33"/>
        <v>0</v>
      </c>
      <c r="IJ31" s="233">
        <f t="shared" si="33"/>
        <v>0</v>
      </c>
      <c r="IK31" s="233">
        <f t="shared" si="33"/>
        <v>0</v>
      </c>
      <c r="IL31" s="233">
        <f t="shared" si="15"/>
        <v>0</v>
      </c>
      <c r="IM31" s="245">
        <f t="shared" si="16"/>
        <v>0</v>
      </c>
      <c r="IN31" s="246">
        <f t="shared" si="17"/>
        <v>0</v>
      </c>
      <c r="IO31" s="235"/>
      <c r="IP31" s="236">
        <f>List1_1[[#This Row],[Total Estimated Cost ]]-List1_1[[#This Row],[Actual Cost]]</f>
        <v>0</v>
      </c>
      <c r="IQ31" s="237"/>
      <c r="IR31" s="237"/>
      <c r="IS31" s="238"/>
      <c r="IT31" s="239"/>
      <c r="IU31" s="240">
        <f t="shared" si="18"/>
        <v>0</v>
      </c>
      <c r="IV31" s="240">
        <f t="shared" si="19"/>
        <v>0</v>
      </c>
      <c r="IW31" s="240">
        <f t="shared" si="20"/>
        <v>0</v>
      </c>
      <c r="IX31" s="240">
        <f t="shared" si="21"/>
        <v>0</v>
      </c>
      <c r="IY31" s="240">
        <f t="shared" si="22"/>
        <v>0</v>
      </c>
      <c r="IZ31" s="240">
        <f t="shared" si="23"/>
        <v>0</v>
      </c>
      <c r="JA31" s="240">
        <f t="shared" si="24"/>
        <v>0</v>
      </c>
      <c r="JB31" s="240">
        <f t="shared" si="25"/>
        <v>0</v>
      </c>
      <c r="JC31" s="240">
        <f t="shared" si="26"/>
        <v>0</v>
      </c>
      <c r="JD31" s="240">
        <f t="shared" si="27"/>
        <v>0</v>
      </c>
      <c r="JE31" s="240">
        <f t="shared" si="28"/>
        <v>0</v>
      </c>
      <c r="JF31" s="240">
        <f t="shared" si="29"/>
        <v>0</v>
      </c>
      <c r="JG31" s="240">
        <f t="shared" si="30"/>
        <v>0</v>
      </c>
      <c r="JH31" s="241">
        <f t="shared" si="31"/>
        <v>0</v>
      </c>
      <c r="JI31" s="307"/>
      <c r="JJ31" s="243"/>
    </row>
    <row r="32" spans="1:270" s="61" customFormat="1" x14ac:dyDescent="0.55000000000000004">
      <c r="A32" s="213">
        <v>21</v>
      </c>
      <c r="B32" s="214"/>
      <c r="C32" s="215"/>
      <c r="D32" s="215"/>
      <c r="E32" s="215"/>
      <c r="F32" s="215"/>
      <c r="G32" s="215"/>
      <c r="H32" s="215"/>
      <c r="I32" s="215" t="s">
        <v>561</v>
      </c>
      <c r="J32" s="216">
        <v>0</v>
      </c>
      <c r="K32" s="217" t="str">
        <f t="shared" si="32"/>
        <v>not done</v>
      </c>
      <c r="L32" s="64"/>
      <c r="M32" s="219"/>
      <c r="N32" s="221" t="e">
        <f>List1_1[[#This Row],[Latest start date]]</f>
        <v>#VALUE!</v>
      </c>
      <c r="O32" s="221" t="str">
        <f t="shared" si="7"/>
        <v/>
      </c>
      <c r="P32" s="222" t="e">
        <f t="shared" si="8"/>
        <v>#VALUE!</v>
      </c>
      <c r="Q32" s="223" t="e">
        <f t="shared" si="9"/>
        <v>#VALUE!</v>
      </c>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4"/>
      <c r="FU32" s="224"/>
      <c r="FV32" s="224"/>
      <c r="FW32" s="224"/>
      <c r="FX32" s="224"/>
      <c r="FY32" s="224"/>
      <c r="FZ32" s="224"/>
      <c r="GA32" s="224"/>
      <c r="GB32" s="224"/>
      <c r="GC32" s="224"/>
      <c r="GD32" s="224"/>
      <c r="GE32" s="224"/>
      <c r="GF32" s="224"/>
      <c r="GG32" s="224"/>
      <c r="GH32" s="224"/>
      <c r="GI32" s="224"/>
      <c r="GJ32" s="224"/>
      <c r="GK32" s="224"/>
      <c r="GL32" s="224"/>
      <c r="GM32" s="224"/>
      <c r="GN32" s="224"/>
      <c r="GO32" s="224"/>
      <c r="GP32" s="218"/>
      <c r="GQ32" s="244"/>
      <c r="GR32" s="244"/>
      <c r="GS32" s="244"/>
      <c r="GT32" s="244"/>
      <c r="GU32" s="244"/>
      <c r="GV32" s="226"/>
      <c r="GW32" s="244"/>
      <c r="GX32" s="226"/>
      <c r="GY32" s="226"/>
      <c r="GZ32" s="226"/>
      <c r="HA32" s="226"/>
      <c r="HB32" s="226"/>
      <c r="HC32" s="227"/>
      <c r="HD32" s="228"/>
      <c r="HE32" s="228"/>
      <c r="HF32" s="276">
        <f t="shared" si="10"/>
        <v>0</v>
      </c>
      <c r="HG32" s="276">
        <f>List1_1[[#This Row],[HR 1 Rate 
(autofill)]]*List1_1[[#This Row],[HR 1 Effort ]]</f>
        <v>0</v>
      </c>
      <c r="HH32" s="229"/>
      <c r="HI32" s="228"/>
      <c r="HJ32" s="276">
        <f t="shared" si="11"/>
        <v>0</v>
      </c>
      <c r="HK32" s="276">
        <f>List1_1[[#This Row],[HR 2 Effort ]]*List1_1[[#This Row],[HR 2 Rate 
(autofill)]]</f>
        <v>0</v>
      </c>
      <c r="HL32" s="228"/>
      <c r="HM32" s="228"/>
      <c r="HN32" s="276">
        <f t="shared" si="12"/>
        <v>0</v>
      </c>
      <c r="HO32" s="276">
        <f>List1_1[[#This Row],[HR 3 Rate 
(autofill)]]*List1_1[[#This Row],[HR 3 Effort ]]</f>
        <v>0</v>
      </c>
      <c r="HP32" s="229"/>
      <c r="HQ32" s="228"/>
      <c r="HR32" s="276">
        <f t="shared" si="13"/>
        <v>0</v>
      </c>
      <c r="HS32" s="276">
        <f>List1_1[[#This Row],[HR 4 Rate 
(autofill)]]*List1_1[[#This Row],[HR 4 Effort ]]</f>
        <v>0</v>
      </c>
      <c r="HT32" s="229"/>
      <c r="HU32" s="230">
        <f>List1_1[[#This Row],[HR 1 cost estimate
(autofill)]]+List1_1[[#This Row],[HR 2 cost estimate 
(autofill)]]+List1_1[[#This Row],[HR 3 cost estimate 
(autofill)]]+List1_1[[#This Row],[HR 4 cost estimate 
(autofill)]]</f>
        <v>0</v>
      </c>
      <c r="HV32" s="229"/>
      <c r="HW32" s="229"/>
      <c r="HX32" s="231">
        <f>List1_1[[#This Row],[HR subtotal]]+List1_1[[#This Row],[Estimated Cost of goods &amp; materials / other]]</f>
        <v>0</v>
      </c>
      <c r="HY32" s="232">
        <f>(List1_1[[#This Row],[Total Estimated Cost ]]*List1_1[[#This Row],[Percent Complete]])/100</f>
        <v>0</v>
      </c>
      <c r="HZ32" s="233">
        <f t="shared" si="33"/>
        <v>0</v>
      </c>
      <c r="IA32" s="233">
        <f t="shared" si="33"/>
        <v>0</v>
      </c>
      <c r="IB32" s="233">
        <f t="shared" si="33"/>
        <v>0</v>
      </c>
      <c r="IC32" s="233">
        <f t="shared" si="33"/>
        <v>0</v>
      </c>
      <c r="ID32" s="233">
        <f t="shared" si="33"/>
        <v>0</v>
      </c>
      <c r="IE32" s="233">
        <f t="shared" si="33"/>
        <v>0</v>
      </c>
      <c r="IF32" s="233">
        <f t="shared" si="33"/>
        <v>0</v>
      </c>
      <c r="IG32" s="233">
        <f t="shared" si="33"/>
        <v>0</v>
      </c>
      <c r="IH32" s="233">
        <f t="shared" si="33"/>
        <v>0</v>
      </c>
      <c r="II32" s="233">
        <f t="shared" si="33"/>
        <v>0</v>
      </c>
      <c r="IJ32" s="233">
        <f t="shared" si="33"/>
        <v>0</v>
      </c>
      <c r="IK32" s="233">
        <f t="shared" si="33"/>
        <v>0</v>
      </c>
      <c r="IL32" s="233">
        <f t="shared" si="15"/>
        <v>0</v>
      </c>
      <c r="IM32" s="245">
        <f t="shared" si="16"/>
        <v>0</v>
      </c>
      <c r="IN32" s="246">
        <f t="shared" si="17"/>
        <v>0</v>
      </c>
      <c r="IO32" s="235"/>
      <c r="IP32" s="236">
        <f>List1_1[[#This Row],[Total Estimated Cost ]]-List1_1[[#This Row],[Actual Cost]]</f>
        <v>0</v>
      </c>
      <c r="IQ32" s="237"/>
      <c r="IR32" s="237"/>
      <c r="IS32" s="238"/>
      <c r="IT32" s="239"/>
      <c r="IU32" s="240">
        <f t="shared" si="18"/>
        <v>0</v>
      </c>
      <c r="IV32" s="240">
        <f t="shared" si="19"/>
        <v>0</v>
      </c>
      <c r="IW32" s="240">
        <f t="shared" si="20"/>
        <v>0</v>
      </c>
      <c r="IX32" s="240">
        <f t="shared" si="21"/>
        <v>0</v>
      </c>
      <c r="IY32" s="240">
        <f t="shared" si="22"/>
        <v>0</v>
      </c>
      <c r="IZ32" s="240">
        <f t="shared" si="23"/>
        <v>0</v>
      </c>
      <c r="JA32" s="240">
        <f t="shared" si="24"/>
        <v>0</v>
      </c>
      <c r="JB32" s="240">
        <f t="shared" si="25"/>
        <v>0</v>
      </c>
      <c r="JC32" s="240">
        <f t="shared" si="26"/>
        <v>0</v>
      </c>
      <c r="JD32" s="240">
        <f t="shared" si="27"/>
        <v>0</v>
      </c>
      <c r="JE32" s="240">
        <f t="shared" si="28"/>
        <v>0</v>
      </c>
      <c r="JF32" s="240">
        <f t="shared" si="29"/>
        <v>0</v>
      </c>
      <c r="JG32" s="240">
        <f t="shared" si="30"/>
        <v>0</v>
      </c>
      <c r="JH32" s="241">
        <f t="shared" si="31"/>
        <v>0</v>
      </c>
      <c r="JI32" s="307"/>
      <c r="JJ32" s="243"/>
    </row>
    <row r="33" spans="1:270" x14ac:dyDescent="0.55000000000000004">
      <c r="A33" s="213">
        <v>22</v>
      </c>
      <c r="B33" s="214"/>
      <c r="C33" s="215"/>
      <c r="D33" s="215"/>
      <c r="E33" s="215"/>
      <c r="F33" s="215"/>
      <c r="G33" s="215"/>
      <c r="H33" s="215"/>
      <c r="I33" s="215" t="s">
        <v>561</v>
      </c>
      <c r="J33" s="216">
        <v>0</v>
      </c>
      <c r="K33" s="217" t="str">
        <f t="shared" si="32"/>
        <v>not done</v>
      </c>
      <c r="L33" s="64"/>
      <c r="M33" s="219"/>
      <c r="N33" s="220" t="e">
        <f>List1_1[[#This Row],[Latest start date]]</f>
        <v>#VALUE!</v>
      </c>
      <c r="O33" s="221" t="str">
        <f t="shared" si="7"/>
        <v/>
      </c>
      <c r="P33" s="222" t="e">
        <f t="shared" si="8"/>
        <v>#VALUE!</v>
      </c>
      <c r="Q33" s="223" t="e">
        <f t="shared" si="9"/>
        <v>#VALUE!</v>
      </c>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c r="FE33" s="224"/>
      <c r="FF33" s="224"/>
      <c r="FG33" s="224"/>
      <c r="FH33" s="224"/>
      <c r="FI33" s="224"/>
      <c r="FJ33" s="224"/>
      <c r="FK33" s="224"/>
      <c r="FL33" s="224"/>
      <c r="FM33" s="224"/>
      <c r="FN33" s="224"/>
      <c r="FO33" s="224"/>
      <c r="FP33" s="224"/>
      <c r="FQ33" s="224"/>
      <c r="FR33" s="224"/>
      <c r="FS33" s="224"/>
      <c r="FT33" s="224"/>
      <c r="FU33" s="224"/>
      <c r="FV33" s="224"/>
      <c r="FW33" s="224"/>
      <c r="FX33" s="224"/>
      <c r="FY33" s="224"/>
      <c r="FZ33" s="224"/>
      <c r="GA33" s="224"/>
      <c r="GB33" s="224"/>
      <c r="GC33" s="224"/>
      <c r="GD33" s="224"/>
      <c r="GE33" s="224"/>
      <c r="GF33" s="224"/>
      <c r="GG33" s="224"/>
      <c r="GH33" s="224"/>
      <c r="GI33" s="224"/>
      <c r="GJ33" s="224"/>
      <c r="GK33" s="224"/>
      <c r="GL33" s="224"/>
      <c r="GM33" s="224"/>
      <c r="GN33" s="224"/>
      <c r="GO33" s="224"/>
      <c r="GP33" s="218"/>
      <c r="GQ33" s="244"/>
      <c r="GR33" s="244"/>
      <c r="GS33" s="244"/>
      <c r="GT33" s="244"/>
      <c r="GU33" s="244"/>
      <c r="GV33" s="226"/>
      <c r="GW33" s="244"/>
      <c r="GX33" s="226"/>
      <c r="GY33" s="226"/>
      <c r="GZ33" s="226"/>
      <c r="HA33" s="226"/>
      <c r="HB33" s="226"/>
      <c r="HC33" s="227"/>
      <c r="HD33" s="228"/>
      <c r="HE33" s="228"/>
      <c r="HF33" s="276">
        <f t="shared" si="10"/>
        <v>0</v>
      </c>
      <c r="HG33" s="276">
        <f>List1_1[[#This Row],[HR 1 Rate 
(autofill)]]*List1_1[[#This Row],[HR 1 Effort ]]</f>
        <v>0</v>
      </c>
      <c r="HH33" s="229"/>
      <c r="HI33" s="228"/>
      <c r="HJ33" s="276">
        <f t="shared" si="11"/>
        <v>0</v>
      </c>
      <c r="HK33" s="276">
        <f>List1_1[[#This Row],[HR 2 Effort ]]*List1_1[[#This Row],[HR 2 Rate 
(autofill)]]</f>
        <v>0</v>
      </c>
      <c r="HL33" s="228"/>
      <c r="HM33" s="228"/>
      <c r="HN33" s="276">
        <f t="shared" si="12"/>
        <v>0</v>
      </c>
      <c r="HO33" s="276">
        <f>List1_1[[#This Row],[HR 3 Rate 
(autofill)]]*List1_1[[#This Row],[HR 3 Effort ]]</f>
        <v>0</v>
      </c>
      <c r="HP33" s="229"/>
      <c r="HQ33" s="228"/>
      <c r="HR33" s="276">
        <f t="shared" si="13"/>
        <v>0</v>
      </c>
      <c r="HS33" s="276">
        <f>List1_1[[#This Row],[HR 4 Rate 
(autofill)]]*List1_1[[#This Row],[HR 4 Effort ]]</f>
        <v>0</v>
      </c>
      <c r="HT33" s="229"/>
      <c r="HU33" s="230">
        <f>List1_1[[#This Row],[HR 1 cost estimate
(autofill)]]+List1_1[[#This Row],[HR 2 cost estimate 
(autofill)]]+List1_1[[#This Row],[HR 3 cost estimate 
(autofill)]]+List1_1[[#This Row],[HR 4 cost estimate 
(autofill)]]</f>
        <v>0</v>
      </c>
      <c r="HV33" s="229"/>
      <c r="HW33" s="229"/>
      <c r="HX33" s="231">
        <f>List1_1[[#This Row],[HR subtotal]]+List1_1[[#This Row],[Estimated Cost of goods &amp; materials / other]]</f>
        <v>0</v>
      </c>
      <c r="HY33" s="232">
        <f>(List1_1[[#This Row],[Total Estimated Cost ]]*List1_1[[#This Row],[Percent Complete]])/100</f>
        <v>0</v>
      </c>
      <c r="HZ33" s="233">
        <f t="shared" si="33"/>
        <v>0</v>
      </c>
      <c r="IA33" s="233">
        <f t="shared" si="33"/>
        <v>0</v>
      </c>
      <c r="IB33" s="233">
        <f t="shared" si="33"/>
        <v>0</v>
      </c>
      <c r="IC33" s="233">
        <f t="shared" si="33"/>
        <v>0</v>
      </c>
      <c r="ID33" s="233">
        <f t="shared" si="33"/>
        <v>0</v>
      </c>
      <c r="IE33" s="233">
        <f t="shared" si="33"/>
        <v>0</v>
      </c>
      <c r="IF33" s="233">
        <f t="shared" si="33"/>
        <v>0</v>
      </c>
      <c r="IG33" s="233">
        <f t="shared" si="33"/>
        <v>0</v>
      </c>
      <c r="IH33" s="233">
        <f t="shared" si="33"/>
        <v>0</v>
      </c>
      <c r="II33" s="233">
        <f t="shared" si="33"/>
        <v>0</v>
      </c>
      <c r="IJ33" s="233">
        <f t="shared" si="33"/>
        <v>0</v>
      </c>
      <c r="IK33" s="233">
        <f t="shared" si="33"/>
        <v>0</v>
      </c>
      <c r="IL33" s="233">
        <f t="shared" si="15"/>
        <v>0</v>
      </c>
      <c r="IM33" s="245">
        <f t="shared" si="16"/>
        <v>0</v>
      </c>
      <c r="IN33" s="246">
        <f t="shared" si="17"/>
        <v>0</v>
      </c>
      <c r="IO33" s="235"/>
      <c r="IP33" s="236">
        <f>List1_1[[#This Row],[Total Estimated Cost ]]-List1_1[[#This Row],[Actual Cost]]</f>
        <v>0</v>
      </c>
      <c r="IQ33" s="237"/>
      <c r="IR33" s="237"/>
      <c r="IS33" s="238"/>
      <c r="IT33" s="239"/>
      <c r="IU33" s="240">
        <f t="shared" si="18"/>
        <v>0</v>
      </c>
      <c r="IV33" s="240">
        <f t="shared" si="19"/>
        <v>0</v>
      </c>
      <c r="IW33" s="240">
        <f t="shared" si="20"/>
        <v>0</v>
      </c>
      <c r="IX33" s="240">
        <f t="shared" si="21"/>
        <v>0</v>
      </c>
      <c r="IY33" s="240">
        <f t="shared" si="22"/>
        <v>0</v>
      </c>
      <c r="IZ33" s="240">
        <f t="shared" si="23"/>
        <v>0</v>
      </c>
      <c r="JA33" s="240">
        <f t="shared" si="24"/>
        <v>0</v>
      </c>
      <c r="JB33" s="240">
        <f t="shared" si="25"/>
        <v>0</v>
      </c>
      <c r="JC33" s="240">
        <f t="shared" si="26"/>
        <v>0</v>
      </c>
      <c r="JD33" s="240">
        <f t="shared" si="27"/>
        <v>0</v>
      </c>
      <c r="JE33" s="240">
        <f t="shared" si="28"/>
        <v>0</v>
      </c>
      <c r="JF33" s="240">
        <f t="shared" si="29"/>
        <v>0</v>
      </c>
      <c r="JG33" s="240">
        <f t="shared" si="30"/>
        <v>0</v>
      </c>
      <c r="JH33" s="241">
        <f t="shared" si="31"/>
        <v>0</v>
      </c>
      <c r="JI33" s="307"/>
      <c r="JJ33" s="243"/>
    </row>
    <row r="34" spans="1:270" x14ac:dyDescent="0.55000000000000004">
      <c r="A34" s="213">
        <v>23</v>
      </c>
      <c r="B34" s="214"/>
      <c r="C34" s="215"/>
      <c r="D34" s="215"/>
      <c r="E34" s="215"/>
      <c r="F34" s="215"/>
      <c r="G34" s="215"/>
      <c r="H34" s="215"/>
      <c r="I34" s="215" t="s">
        <v>561</v>
      </c>
      <c r="J34" s="216">
        <v>0</v>
      </c>
      <c r="K34" s="217" t="str">
        <f t="shared" si="32"/>
        <v>not done</v>
      </c>
      <c r="L34" s="64"/>
      <c r="M34" s="219"/>
      <c r="N34" s="220" t="e">
        <f>List1_1[[#This Row],[Latest start date]]</f>
        <v>#VALUE!</v>
      </c>
      <c r="O34" s="221" t="str">
        <f t="shared" si="7"/>
        <v/>
      </c>
      <c r="P34" s="222" t="e">
        <f t="shared" si="8"/>
        <v>#VALUE!</v>
      </c>
      <c r="Q34" s="223" t="e">
        <f t="shared" si="9"/>
        <v>#VALUE!</v>
      </c>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18"/>
      <c r="GQ34" s="244"/>
      <c r="GR34" s="244"/>
      <c r="GS34" s="244"/>
      <c r="GT34" s="244"/>
      <c r="GU34" s="244"/>
      <c r="GV34" s="226"/>
      <c r="GW34" s="244"/>
      <c r="GX34" s="226"/>
      <c r="GY34" s="226"/>
      <c r="GZ34" s="226"/>
      <c r="HA34" s="226"/>
      <c r="HB34" s="226"/>
      <c r="HC34" s="227"/>
      <c r="HD34" s="228"/>
      <c r="HE34" s="228"/>
      <c r="HF34" s="276">
        <f t="shared" si="10"/>
        <v>0</v>
      </c>
      <c r="HG34" s="276">
        <f>List1_1[[#This Row],[HR 1 Rate 
(autofill)]]*List1_1[[#This Row],[HR 1 Effort ]]</f>
        <v>0</v>
      </c>
      <c r="HH34" s="229"/>
      <c r="HI34" s="228"/>
      <c r="HJ34" s="276">
        <f t="shared" si="11"/>
        <v>0</v>
      </c>
      <c r="HK34" s="276">
        <f>List1_1[[#This Row],[HR 2 Effort ]]*List1_1[[#This Row],[HR 2 Rate 
(autofill)]]</f>
        <v>0</v>
      </c>
      <c r="HL34" s="228"/>
      <c r="HM34" s="228"/>
      <c r="HN34" s="276">
        <f t="shared" si="12"/>
        <v>0</v>
      </c>
      <c r="HO34" s="276">
        <f>List1_1[[#This Row],[HR 3 Rate 
(autofill)]]*List1_1[[#This Row],[HR 3 Effort ]]</f>
        <v>0</v>
      </c>
      <c r="HP34" s="229"/>
      <c r="HQ34" s="228"/>
      <c r="HR34" s="276">
        <f t="shared" si="13"/>
        <v>0</v>
      </c>
      <c r="HS34" s="276">
        <f>List1_1[[#This Row],[HR 4 Rate 
(autofill)]]*List1_1[[#This Row],[HR 4 Effort ]]</f>
        <v>0</v>
      </c>
      <c r="HT34" s="229"/>
      <c r="HU34" s="230">
        <f>List1_1[[#This Row],[HR 1 cost estimate
(autofill)]]+List1_1[[#This Row],[HR 2 cost estimate 
(autofill)]]+List1_1[[#This Row],[HR 3 cost estimate 
(autofill)]]+List1_1[[#This Row],[HR 4 cost estimate 
(autofill)]]</f>
        <v>0</v>
      </c>
      <c r="HV34" s="229"/>
      <c r="HW34" s="229"/>
      <c r="HX34" s="231">
        <f>List1_1[[#This Row],[HR subtotal]]+List1_1[[#This Row],[Estimated Cost of goods &amp; materials / other]]</f>
        <v>0</v>
      </c>
      <c r="HY34" s="232">
        <f>(List1_1[[#This Row],[Total Estimated Cost ]]*List1_1[[#This Row],[Percent Complete]])/100</f>
        <v>0</v>
      </c>
      <c r="HZ34" s="233">
        <f t="shared" si="33"/>
        <v>0</v>
      </c>
      <c r="IA34" s="233">
        <f t="shared" si="33"/>
        <v>0</v>
      </c>
      <c r="IB34" s="233">
        <f t="shared" si="33"/>
        <v>0</v>
      </c>
      <c r="IC34" s="233">
        <f t="shared" si="33"/>
        <v>0</v>
      </c>
      <c r="ID34" s="233">
        <f t="shared" si="33"/>
        <v>0</v>
      </c>
      <c r="IE34" s="233">
        <f t="shared" si="33"/>
        <v>0</v>
      </c>
      <c r="IF34" s="233">
        <f t="shared" si="33"/>
        <v>0</v>
      </c>
      <c r="IG34" s="233">
        <f t="shared" si="33"/>
        <v>0</v>
      </c>
      <c r="IH34" s="233">
        <f t="shared" si="33"/>
        <v>0</v>
      </c>
      <c r="II34" s="233">
        <f t="shared" si="33"/>
        <v>0</v>
      </c>
      <c r="IJ34" s="233">
        <f t="shared" si="33"/>
        <v>0</v>
      </c>
      <c r="IK34" s="233">
        <f t="shared" si="33"/>
        <v>0</v>
      </c>
      <c r="IL34" s="233">
        <f t="shared" si="15"/>
        <v>0</v>
      </c>
      <c r="IM34" s="245">
        <f t="shared" si="16"/>
        <v>0</v>
      </c>
      <c r="IN34" s="246">
        <f t="shared" si="17"/>
        <v>0</v>
      </c>
      <c r="IO34" s="235"/>
      <c r="IP34" s="236">
        <f>List1_1[[#This Row],[Total Estimated Cost ]]-List1_1[[#This Row],[Actual Cost]]</f>
        <v>0</v>
      </c>
      <c r="IQ34" s="237"/>
      <c r="IR34" s="237"/>
      <c r="IS34" s="238"/>
      <c r="IT34" s="239"/>
      <c r="IU34" s="240">
        <f t="shared" si="18"/>
        <v>0</v>
      </c>
      <c r="IV34" s="240">
        <f t="shared" si="19"/>
        <v>0</v>
      </c>
      <c r="IW34" s="240">
        <f t="shared" si="20"/>
        <v>0</v>
      </c>
      <c r="IX34" s="240">
        <f t="shared" si="21"/>
        <v>0</v>
      </c>
      <c r="IY34" s="240">
        <f t="shared" si="22"/>
        <v>0</v>
      </c>
      <c r="IZ34" s="240">
        <f t="shared" si="23"/>
        <v>0</v>
      </c>
      <c r="JA34" s="240">
        <f t="shared" si="24"/>
        <v>0</v>
      </c>
      <c r="JB34" s="240">
        <f t="shared" si="25"/>
        <v>0</v>
      </c>
      <c r="JC34" s="240">
        <f t="shared" si="26"/>
        <v>0</v>
      </c>
      <c r="JD34" s="240">
        <f t="shared" si="27"/>
        <v>0</v>
      </c>
      <c r="JE34" s="240">
        <f t="shared" si="28"/>
        <v>0</v>
      </c>
      <c r="JF34" s="240">
        <f t="shared" si="29"/>
        <v>0</v>
      </c>
      <c r="JG34" s="240">
        <f t="shared" si="30"/>
        <v>0</v>
      </c>
      <c r="JH34" s="241">
        <f t="shared" si="31"/>
        <v>0</v>
      </c>
      <c r="JI34" s="307"/>
      <c r="JJ34" s="243"/>
    </row>
    <row r="35" spans="1:270" x14ac:dyDescent="0.55000000000000004">
      <c r="A35" s="213">
        <v>24</v>
      </c>
      <c r="B35" s="214"/>
      <c r="C35" s="215"/>
      <c r="D35" s="215"/>
      <c r="E35" s="215"/>
      <c r="F35" s="215"/>
      <c r="G35" s="215"/>
      <c r="H35" s="215"/>
      <c r="I35" s="215" t="s">
        <v>561</v>
      </c>
      <c r="J35" s="216">
        <v>0</v>
      </c>
      <c r="K35" s="217" t="str">
        <f t="shared" si="32"/>
        <v>not done</v>
      </c>
      <c r="L35" s="64"/>
      <c r="M35" s="219"/>
      <c r="N35" s="220" t="e">
        <f>List1_1[[#This Row],[Latest start date]]</f>
        <v>#VALUE!</v>
      </c>
      <c r="O35" s="221" t="str">
        <f t="shared" si="7"/>
        <v/>
      </c>
      <c r="P35" s="222" t="e">
        <f t="shared" si="8"/>
        <v>#VALUE!</v>
      </c>
      <c r="Q35" s="223" t="e">
        <f t="shared" si="9"/>
        <v>#VALUE!</v>
      </c>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18"/>
      <c r="GQ35" s="244"/>
      <c r="GR35" s="244"/>
      <c r="GS35" s="244"/>
      <c r="GT35" s="244"/>
      <c r="GU35" s="244"/>
      <c r="GV35" s="226"/>
      <c r="GW35" s="244"/>
      <c r="GX35" s="226"/>
      <c r="GY35" s="226"/>
      <c r="GZ35" s="226"/>
      <c r="HA35" s="226"/>
      <c r="HB35" s="226"/>
      <c r="HC35" s="227"/>
      <c r="HD35" s="228"/>
      <c r="HE35" s="228"/>
      <c r="HF35" s="276">
        <f t="shared" si="10"/>
        <v>0</v>
      </c>
      <c r="HG35" s="276">
        <f>List1_1[[#This Row],[HR 1 Rate 
(autofill)]]*List1_1[[#This Row],[HR 1 Effort ]]</f>
        <v>0</v>
      </c>
      <c r="HH35" s="229"/>
      <c r="HI35" s="228"/>
      <c r="HJ35" s="276">
        <f t="shared" si="11"/>
        <v>0</v>
      </c>
      <c r="HK35" s="276">
        <f>List1_1[[#This Row],[HR 2 Effort ]]*List1_1[[#This Row],[HR 2 Rate 
(autofill)]]</f>
        <v>0</v>
      </c>
      <c r="HL35" s="228"/>
      <c r="HM35" s="228"/>
      <c r="HN35" s="276">
        <f t="shared" si="12"/>
        <v>0</v>
      </c>
      <c r="HO35" s="276">
        <f>List1_1[[#This Row],[HR 3 Rate 
(autofill)]]*List1_1[[#This Row],[HR 3 Effort ]]</f>
        <v>0</v>
      </c>
      <c r="HP35" s="229"/>
      <c r="HQ35" s="228"/>
      <c r="HR35" s="276">
        <f t="shared" si="13"/>
        <v>0</v>
      </c>
      <c r="HS35" s="276">
        <f>List1_1[[#This Row],[HR 4 Rate 
(autofill)]]*List1_1[[#This Row],[HR 4 Effort ]]</f>
        <v>0</v>
      </c>
      <c r="HT35" s="229"/>
      <c r="HU35" s="230">
        <f>List1_1[[#This Row],[HR 1 cost estimate
(autofill)]]+List1_1[[#This Row],[HR 2 cost estimate 
(autofill)]]+List1_1[[#This Row],[HR 3 cost estimate 
(autofill)]]+List1_1[[#This Row],[HR 4 cost estimate 
(autofill)]]</f>
        <v>0</v>
      </c>
      <c r="HV35" s="229"/>
      <c r="HW35" s="229"/>
      <c r="HX35" s="231">
        <f>List1_1[[#This Row],[HR subtotal]]+List1_1[[#This Row],[Estimated Cost of goods &amp; materials / other]]</f>
        <v>0</v>
      </c>
      <c r="HY35" s="232">
        <f>(List1_1[[#This Row],[Total Estimated Cost ]]*List1_1[[#This Row],[Percent Complete]])/100</f>
        <v>0</v>
      </c>
      <c r="HZ35" s="233">
        <f t="shared" si="33"/>
        <v>0</v>
      </c>
      <c r="IA35" s="233">
        <f t="shared" si="33"/>
        <v>0</v>
      </c>
      <c r="IB35" s="233">
        <f t="shared" si="33"/>
        <v>0</v>
      </c>
      <c r="IC35" s="233">
        <f t="shared" si="33"/>
        <v>0</v>
      </c>
      <c r="ID35" s="233">
        <f t="shared" si="33"/>
        <v>0</v>
      </c>
      <c r="IE35" s="233">
        <f t="shared" si="33"/>
        <v>0</v>
      </c>
      <c r="IF35" s="233">
        <f t="shared" si="33"/>
        <v>0</v>
      </c>
      <c r="IG35" s="233">
        <f t="shared" si="33"/>
        <v>0</v>
      </c>
      <c r="IH35" s="233">
        <f t="shared" si="33"/>
        <v>0</v>
      </c>
      <c r="II35" s="233">
        <f t="shared" si="33"/>
        <v>0</v>
      </c>
      <c r="IJ35" s="233">
        <f t="shared" si="33"/>
        <v>0</v>
      </c>
      <c r="IK35" s="233">
        <f t="shared" si="33"/>
        <v>0</v>
      </c>
      <c r="IL35" s="233">
        <f t="shared" si="15"/>
        <v>0</v>
      </c>
      <c r="IM35" s="245">
        <f t="shared" si="16"/>
        <v>0</v>
      </c>
      <c r="IN35" s="246">
        <f t="shared" si="17"/>
        <v>0</v>
      </c>
      <c r="IO35" s="235"/>
      <c r="IP35" s="236">
        <f>List1_1[[#This Row],[Total Estimated Cost ]]-List1_1[[#This Row],[Actual Cost]]</f>
        <v>0</v>
      </c>
      <c r="IQ35" s="237"/>
      <c r="IR35" s="237"/>
      <c r="IS35" s="238"/>
      <c r="IT35" s="239"/>
      <c r="IU35" s="240">
        <f t="shared" si="18"/>
        <v>0</v>
      </c>
      <c r="IV35" s="240">
        <f t="shared" si="19"/>
        <v>0</v>
      </c>
      <c r="IW35" s="240">
        <f t="shared" si="20"/>
        <v>0</v>
      </c>
      <c r="IX35" s="240">
        <f t="shared" si="21"/>
        <v>0</v>
      </c>
      <c r="IY35" s="240">
        <f t="shared" si="22"/>
        <v>0</v>
      </c>
      <c r="IZ35" s="240">
        <f t="shared" si="23"/>
        <v>0</v>
      </c>
      <c r="JA35" s="240">
        <f t="shared" si="24"/>
        <v>0</v>
      </c>
      <c r="JB35" s="240">
        <f t="shared" si="25"/>
        <v>0</v>
      </c>
      <c r="JC35" s="240">
        <f t="shared" si="26"/>
        <v>0</v>
      </c>
      <c r="JD35" s="240">
        <f t="shared" si="27"/>
        <v>0</v>
      </c>
      <c r="JE35" s="240">
        <f t="shared" si="28"/>
        <v>0</v>
      </c>
      <c r="JF35" s="240">
        <f t="shared" si="29"/>
        <v>0</v>
      </c>
      <c r="JG35" s="240">
        <f t="shared" si="30"/>
        <v>0</v>
      </c>
      <c r="JH35" s="241">
        <f t="shared" si="31"/>
        <v>0</v>
      </c>
      <c r="JI35" s="307"/>
      <c r="JJ35" s="243"/>
    </row>
    <row r="36" spans="1:270" x14ac:dyDescent="0.55000000000000004">
      <c r="A36" s="213">
        <v>25</v>
      </c>
      <c r="B36" s="214"/>
      <c r="C36" s="215"/>
      <c r="D36" s="215"/>
      <c r="E36" s="215"/>
      <c r="F36" s="215"/>
      <c r="G36" s="215"/>
      <c r="H36" s="215"/>
      <c r="I36" s="215" t="s">
        <v>561</v>
      </c>
      <c r="J36" s="216">
        <v>0</v>
      </c>
      <c r="K36" s="217" t="str">
        <f t="shared" si="32"/>
        <v>not done</v>
      </c>
      <c r="L36" s="64"/>
      <c r="M36" s="219"/>
      <c r="N36" s="220" t="e">
        <f>List1_1[[#This Row],[Latest start date]]</f>
        <v>#VALUE!</v>
      </c>
      <c r="O36" s="221" t="str">
        <f t="shared" si="7"/>
        <v/>
      </c>
      <c r="P36" s="222" t="e">
        <f t="shared" si="8"/>
        <v>#VALUE!</v>
      </c>
      <c r="Q36" s="223" t="e">
        <f t="shared" si="9"/>
        <v>#VALUE!</v>
      </c>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4"/>
      <c r="GH36" s="224"/>
      <c r="GI36" s="224"/>
      <c r="GJ36" s="224"/>
      <c r="GK36" s="224"/>
      <c r="GL36" s="224"/>
      <c r="GM36" s="224"/>
      <c r="GN36" s="224"/>
      <c r="GO36" s="224"/>
      <c r="GP36" s="218"/>
      <c r="GQ36" s="244"/>
      <c r="GR36" s="244"/>
      <c r="GS36" s="244"/>
      <c r="GT36" s="244"/>
      <c r="GU36" s="244"/>
      <c r="GV36" s="226"/>
      <c r="GW36" s="244"/>
      <c r="GX36" s="226"/>
      <c r="GY36" s="226"/>
      <c r="GZ36" s="226"/>
      <c r="HA36" s="226"/>
      <c r="HB36" s="226"/>
      <c r="HC36" s="227"/>
      <c r="HD36" s="228"/>
      <c r="HE36" s="228"/>
      <c r="HF36" s="276">
        <f t="shared" si="10"/>
        <v>0</v>
      </c>
      <c r="HG36" s="276">
        <f>List1_1[[#This Row],[HR 1 Rate 
(autofill)]]*List1_1[[#This Row],[HR 1 Effort ]]</f>
        <v>0</v>
      </c>
      <c r="HH36" s="229"/>
      <c r="HI36" s="228"/>
      <c r="HJ36" s="276">
        <f t="shared" si="11"/>
        <v>0</v>
      </c>
      <c r="HK36" s="276">
        <f>List1_1[[#This Row],[HR 2 Effort ]]*List1_1[[#This Row],[HR 2 Rate 
(autofill)]]</f>
        <v>0</v>
      </c>
      <c r="HL36" s="228"/>
      <c r="HM36" s="228"/>
      <c r="HN36" s="276">
        <f t="shared" si="12"/>
        <v>0</v>
      </c>
      <c r="HO36" s="276">
        <f>List1_1[[#This Row],[HR 3 Rate 
(autofill)]]*List1_1[[#This Row],[HR 3 Effort ]]</f>
        <v>0</v>
      </c>
      <c r="HP36" s="229"/>
      <c r="HQ36" s="228"/>
      <c r="HR36" s="276">
        <f t="shared" si="13"/>
        <v>0</v>
      </c>
      <c r="HS36" s="276">
        <f>List1_1[[#This Row],[HR 4 Rate 
(autofill)]]*List1_1[[#This Row],[HR 4 Effort ]]</f>
        <v>0</v>
      </c>
      <c r="HT36" s="229"/>
      <c r="HU36" s="230">
        <f>List1_1[[#This Row],[HR 1 cost estimate
(autofill)]]+List1_1[[#This Row],[HR 2 cost estimate 
(autofill)]]+List1_1[[#This Row],[HR 3 cost estimate 
(autofill)]]+List1_1[[#This Row],[HR 4 cost estimate 
(autofill)]]</f>
        <v>0</v>
      </c>
      <c r="HV36" s="229"/>
      <c r="HW36" s="229"/>
      <c r="HX36" s="231">
        <f>List1_1[[#This Row],[HR subtotal]]+List1_1[[#This Row],[Estimated Cost of goods &amp; materials / other]]</f>
        <v>0</v>
      </c>
      <c r="HY36" s="232">
        <f>(List1_1[[#This Row],[Total Estimated Cost ]]*List1_1[[#This Row],[Percent Complete]])/100</f>
        <v>0</v>
      </c>
      <c r="HZ36" s="233">
        <f t="shared" si="33"/>
        <v>0</v>
      </c>
      <c r="IA36" s="233">
        <f t="shared" si="33"/>
        <v>0</v>
      </c>
      <c r="IB36" s="233">
        <f t="shared" si="33"/>
        <v>0</v>
      </c>
      <c r="IC36" s="233">
        <f t="shared" si="33"/>
        <v>0</v>
      </c>
      <c r="ID36" s="233">
        <f t="shared" si="33"/>
        <v>0</v>
      </c>
      <c r="IE36" s="233">
        <f t="shared" si="33"/>
        <v>0</v>
      </c>
      <c r="IF36" s="233">
        <f t="shared" si="33"/>
        <v>0</v>
      </c>
      <c r="IG36" s="233">
        <f t="shared" si="33"/>
        <v>0</v>
      </c>
      <c r="IH36" s="233">
        <f t="shared" si="33"/>
        <v>0</v>
      </c>
      <c r="II36" s="233">
        <f t="shared" si="33"/>
        <v>0</v>
      </c>
      <c r="IJ36" s="233">
        <f t="shared" si="33"/>
        <v>0</v>
      </c>
      <c r="IK36" s="233">
        <f t="shared" si="33"/>
        <v>0</v>
      </c>
      <c r="IL36" s="233">
        <f t="shared" si="15"/>
        <v>0</v>
      </c>
      <c r="IM36" s="245">
        <f t="shared" si="16"/>
        <v>0</v>
      </c>
      <c r="IN36" s="246">
        <f t="shared" si="17"/>
        <v>0</v>
      </c>
      <c r="IO36" s="235"/>
      <c r="IP36" s="236">
        <f>List1_1[[#This Row],[Total Estimated Cost ]]-List1_1[[#This Row],[Actual Cost]]</f>
        <v>0</v>
      </c>
      <c r="IQ36" s="237"/>
      <c r="IR36" s="237"/>
      <c r="IS36" s="238"/>
      <c r="IT36" s="239"/>
      <c r="IU36" s="240">
        <f t="shared" si="18"/>
        <v>0</v>
      </c>
      <c r="IV36" s="240">
        <f t="shared" si="19"/>
        <v>0</v>
      </c>
      <c r="IW36" s="240">
        <f t="shared" si="20"/>
        <v>0</v>
      </c>
      <c r="IX36" s="240">
        <f t="shared" si="21"/>
        <v>0</v>
      </c>
      <c r="IY36" s="240">
        <f t="shared" si="22"/>
        <v>0</v>
      </c>
      <c r="IZ36" s="240">
        <f t="shared" si="23"/>
        <v>0</v>
      </c>
      <c r="JA36" s="240">
        <f t="shared" si="24"/>
        <v>0</v>
      </c>
      <c r="JB36" s="240">
        <f t="shared" si="25"/>
        <v>0</v>
      </c>
      <c r="JC36" s="240">
        <f t="shared" si="26"/>
        <v>0</v>
      </c>
      <c r="JD36" s="240">
        <f t="shared" si="27"/>
        <v>0</v>
      </c>
      <c r="JE36" s="240">
        <f t="shared" si="28"/>
        <v>0</v>
      </c>
      <c r="JF36" s="240">
        <f t="shared" si="29"/>
        <v>0</v>
      </c>
      <c r="JG36" s="240">
        <f t="shared" si="30"/>
        <v>0</v>
      </c>
      <c r="JH36" s="241">
        <f t="shared" si="31"/>
        <v>0</v>
      </c>
      <c r="JI36" s="307"/>
      <c r="JJ36" s="243"/>
    </row>
    <row r="37" spans="1:270" x14ac:dyDescent="0.55000000000000004">
      <c r="A37" s="213">
        <v>26</v>
      </c>
      <c r="B37" s="214"/>
      <c r="C37" s="215"/>
      <c r="D37" s="215"/>
      <c r="E37" s="215"/>
      <c r="F37" s="215"/>
      <c r="G37" s="215"/>
      <c r="H37" s="215"/>
      <c r="I37" s="215" t="s">
        <v>561</v>
      </c>
      <c r="J37" s="216">
        <v>0</v>
      </c>
      <c r="K37" s="217" t="str">
        <f t="shared" si="32"/>
        <v>not done</v>
      </c>
      <c r="L37" s="64"/>
      <c r="M37" s="219"/>
      <c r="N37" s="220" t="e">
        <f>List1_1[[#This Row],[Latest start date]]</f>
        <v>#VALUE!</v>
      </c>
      <c r="O37" s="221" t="str">
        <f t="shared" si="7"/>
        <v/>
      </c>
      <c r="P37" s="222" t="e">
        <f t="shared" si="8"/>
        <v>#VALUE!</v>
      </c>
      <c r="Q37" s="223" t="e">
        <f t="shared" si="9"/>
        <v>#VALUE!</v>
      </c>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4"/>
      <c r="GH37" s="224"/>
      <c r="GI37" s="224"/>
      <c r="GJ37" s="224"/>
      <c r="GK37" s="224"/>
      <c r="GL37" s="224"/>
      <c r="GM37" s="224"/>
      <c r="GN37" s="224"/>
      <c r="GO37" s="224"/>
      <c r="GP37" s="218"/>
      <c r="GQ37" s="244"/>
      <c r="GR37" s="244"/>
      <c r="GS37" s="244"/>
      <c r="GT37" s="244"/>
      <c r="GU37" s="244"/>
      <c r="GV37" s="226"/>
      <c r="GW37" s="244"/>
      <c r="GX37" s="226"/>
      <c r="GY37" s="226"/>
      <c r="GZ37" s="226"/>
      <c r="HA37" s="226"/>
      <c r="HB37" s="226"/>
      <c r="HC37" s="227"/>
      <c r="HD37" s="228"/>
      <c r="HE37" s="228"/>
      <c r="HF37" s="276">
        <f t="shared" si="10"/>
        <v>0</v>
      </c>
      <c r="HG37" s="276">
        <f>List1_1[[#This Row],[HR 1 Rate 
(autofill)]]*List1_1[[#This Row],[HR 1 Effort ]]</f>
        <v>0</v>
      </c>
      <c r="HH37" s="229"/>
      <c r="HI37" s="228"/>
      <c r="HJ37" s="276">
        <f t="shared" si="11"/>
        <v>0</v>
      </c>
      <c r="HK37" s="276">
        <f>List1_1[[#This Row],[HR 2 Effort ]]*List1_1[[#This Row],[HR 2 Rate 
(autofill)]]</f>
        <v>0</v>
      </c>
      <c r="HL37" s="228"/>
      <c r="HM37" s="228"/>
      <c r="HN37" s="276">
        <f t="shared" si="12"/>
        <v>0</v>
      </c>
      <c r="HO37" s="276">
        <f>List1_1[[#This Row],[HR 3 Rate 
(autofill)]]*List1_1[[#This Row],[HR 3 Effort ]]</f>
        <v>0</v>
      </c>
      <c r="HP37" s="229"/>
      <c r="HQ37" s="228"/>
      <c r="HR37" s="276">
        <f t="shared" si="13"/>
        <v>0</v>
      </c>
      <c r="HS37" s="276">
        <f>List1_1[[#This Row],[HR 4 Rate 
(autofill)]]*List1_1[[#This Row],[HR 4 Effort ]]</f>
        <v>0</v>
      </c>
      <c r="HT37" s="229"/>
      <c r="HU37" s="230">
        <f>List1_1[[#This Row],[HR 1 cost estimate
(autofill)]]+List1_1[[#This Row],[HR 2 cost estimate 
(autofill)]]+List1_1[[#This Row],[HR 3 cost estimate 
(autofill)]]+List1_1[[#This Row],[HR 4 cost estimate 
(autofill)]]</f>
        <v>0</v>
      </c>
      <c r="HV37" s="229"/>
      <c r="HW37" s="229"/>
      <c r="HX37" s="231">
        <f>List1_1[[#This Row],[HR subtotal]]+List1_1[[#This Row],[Estimated Cost of goods &amp; materials / other]]</f>
        <v>0</v>
      </c>
      <c r="HY37" s="232">
        <f>(List1_1[[#This Row],[Total Estimated Cost ]]*List1_1[[#This Row],[Percent Complete]])/100</f>
        <v>0</v>
      </c>
      <c r="HZ37" s="233">
        <f t="shared" si="33"/>
        <v>0</v>
      </c>
      <c r="IA37" s="233">
        <f t="shared" si="33"/>
        <v>0</v>
      </c>
      <c r="IB37" s="233">
        <f t="shared" si="33"/>
        <v>0</v>
      </c>
      <c r="IC37" s="233">
        <f t="shared" si="33"/>
        <v>0</v>
      </c>
      <c r="ID37" s="233">
        <f t="shared" si="33"/>
        <v>0</v>
      </c>
      <c r="IE37" s="233">
        <f t="shared" si="33"/>
        <v>0</v>
      </c>
      <c r="IF37" s="233">
        <f t="shared" si="33"/>
        <v>0</v>
      </c>
      <c r="IG37" s="233">
        <f t="shared" si="33"/>
        <v>0</v>
      </c>
      <c r="IH37" s="233">
        <f t="shared" si="33"/>
        <v>0</v>
      </c>
      <c r="II37" s="233">
        <f t="shared" si="33"/>
        <v>0</v>
      </c>
      <c r="IJ37" s="233">
        <f t="shared" si="33"/>
        <v>0</v>
      </c>
      <c r="IK37" s="233">
        <f t="shared" si="33"/>
        <v>0</v>
      </c>
      <c r="IL37" s="233">
        <f t="shared" si="15"/>
        <v>0</v>
      </c>
      <c r="IM37" s="245">
        <f t="shared" si="16"/>
        <v>0</v>
      </c>
      <c r="IN37" s="246">
        <f t="shared" si="17"/>
        <v>0</v>
      </c>
      <c r="IO37" s="235"/>
      <c r="IP37" s="236">
        <f>List1_1[[#This Row],[Total Estimated Cost ]]-List1_1[[#This Row],[Actual Cost]]</f>
        <v>0</v>
      </c>
      <c r="IQ37" s="237"/>
      <c r="IR37" s="237"/>
      <c r="IS37" s="238"/>
      <c r="IT37" s="239"/>
      <c r="IU37" s="240">
        <f t="shared" si="18"/>
        <v>0</v>
      </c>
      <c r="IV37" s="240">
        <f t="shared" si="19"/>
        <v>0</v>
      </c>
      <c r="IW37" s="240">
        <f t="shared" si="20"/>
        <v>0</v>
      </c>
      <c r="IX37" s="240">
        <f t="shared" si="21"/>
        <v>0</v>
      </c>
      <c r="IY37" s="240">
        <f t="shared" si="22"/>
        <v>0</v>
      </c>
      <c r="IZ37" s="240">
        <f t="shared" si="23"/>
        <v>0</v>
      </c>
      <c r="JA37" s="240">
        <f t="shared" si="24"/>
        <v>0</v>
      </c>
      <c r="JB37" s="240">
        <f t="shared" si="25"/>
        <v>0</v>
      </c>
      <c r="JC37" s="240">
        <f t="shared" si="26"/>
        <v>0</v>
      </c>
      <c r="JD37" s="240">
        <f t="shared" si="27"/>
        <v>0</v>
      </c>
      <c r="JE37" s="240">
        <f t="shared" si="28"/>
        <v>0</v>
      </c>
      <c r="JF37" s="240">
        <f t="shared" si="29"/>
        <v>0</v>
      </c>
      <c r="JG37" s="240">
        <f t="shared" si="30"/>
        <v>0</v>
      </c>
      <c r="JH37" s="241">
        <f t="shared" si="31"/>
        <v>0</v>
      </c>
      <c r="JI37" s="307"/>
      <c r="JJ37" s="243"/>
    </row>
    <row r="38" spans="1:270" x14ac:dyDescent="0.55000000000000004">
      <c r="A38" s="213">
        <v>27</v>
      </c>
      <c r="B38" s="214"/>
      <c r="C38" s="215"/>
      <c r="D38" s="215"/>
      <c r="E38" s="215"/>
      <c r="F38" s="215"/>
      <c r="G38" s="215"/>
      <c r="H38" s="215"/>
      <c r="I38" s="215" t="s">
        <v>561</v>
      </c>
      <c r="J38" s="216">
        <v>0</v>
      </c>
      <c r="K38" s="217" t="str">
        <f t="shared" si="32"/>
        <v>not done</v>
      </c>
      <c r="L38" s="64"/>
      <c r="M38" s="219"/>
      <c r="N38" s="220" t="e">
        <f>List1_1[[#This Row],[Latest start date]]</f>
        <v>#VALUE!</v>
      </c>
      <c r="O38" s="221" t="str">
        <f t="shared" si="7"/>
        <v/>
      </c>
      <c r="P38" s="222" t="e">
        <f t="shared" si="8"/>
        <v>#VALUE!</v>
      </c>
      <c r="Q38" s="223" t="e">
        <f t="shared" si="9"/>
        <v>#VALUE!</v>
      </c>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18"/>
      <c r="GQ38" s="244"/>
      <c r="GR38" s="244"/>
      <c r="GS38" s="244"/>
      <c r="GT38" s="244"/>
      <c r="GU38" s="244"/>
      <c r="GV38" s="226"/>
      <c r="GW38" s="244"/>
      <c r="GX38" s="226"/>
      <c r="GY38" s="226"/>
      <c r="GZ38" s="226"/>
      <c r="HA38" s="226"/>
      <c r="HB38" s="226"/>
      <c r="HC38" s="227"/>
      <c r="HD38" s="228"/>
      <c r="HE38" s="228"/>
      <c r="HF38" s="276">
        <f t="shared" si="10"/>
        <v>0</v>
      </c>
      <c r="HG38" s="276">
        <f>List1_1[[#This Row],[HR 1 Rate 
(autofill)]]*List1_1[[#This Row],[HR 1 Effort ]]</f>
        <v>0</v>
      </c>
      <c r="HH38" s="229"/>
      <c r="HI38" s="228"/>
      <c r="HJ38" s="276">
        <f t="shared" si="11"/>
        <v>0</v>
      </c>
      <c r="HK38" s="276">
        <f>List1_1[[#This Row],[HR 2 Effort ]]*List1_1[[#This Row],[HR 2 Rate 
(autofill)]]</f>
        <v>0</v>
      </c>
      <c r="HL38" s="228"/>
      <c r="HM38" s="228"/>
      <c r="HN38" s="276">
        <f t="shared" si="12"/>
        <v>0</v>
      </c>
      <c r="HO38" s="276">
        <f>List1_1[[#This Row],[HR 3 Rate 
(autofill)]]*List1_1[[#This Row],[HR 3 Effort ]]</f>
        <v>0</v>
      </c>
      <c r="HP38" s="229"/>
      <c r="HQ38" s="228"/>
      <c r="HR38" s="276">
        <f t="shared" si="13"/>
        <v>0</v>
      </c>
      <c r="HS38" s="276">
        <f>List1_1[[#This Row],[HR 4 Rate 
(autofill)]]*List1_1[[#This Row],[HR 4 Effort ]]</f>
        <v>0</v>
      </c>
      <c r="HT38" s="229"/>
      <c r="HU38" s="230">
        <f>List1_1[[#This Row],[HR 1 cost estimate
(autofill)]]+List1_1[[#This Row],[HR 2 cost estimate 
(autofill)]]+List1_1[[#This Row],[HR 3 cost estimate 
(autofill)]]+List1_1[[#This Row],[HR 4 cost estimate 
(autofill)]]</f>
        <v>0</v>
      </c>
      <c r="HV38" s="229"/>
      <c r="HW38" s="229"/>
      <c r="HX38" s="231">
        <f>List1_1[[#This Row],[HR subtotal]]+List1_1[[#This Row],[Estimated Cost of goods &amp; materials / other]]</f>
        <v>0</v>
      </c>
      <c r="HY38" s="232">
        <f>(List1_1[[#This Row],[Total Estimated Cost ]]*List1_1[[#This Row],[Percent Complete]])/100</f>
        <v>0</v>
      </c>
      <c r="HZ38" s="233">
        <f t="shared" si="33"/>
        <v>0</v>
      </c>
      <c r="IA38" s="233">
        <f t="shared" si="33"/>
        <v>0</v>
      </c>
      <c r="IB38" s="233">
        <f t="shared" si="33"/>
        <v>0</v>
      </c>
      <c r="IC38" s="233">
        <f t="shared" si="33"/>
        <v>0</v>
      </c>
      <c r="ID38" s="233">
        <f t="shared" si="33"/>
        <v>0</v>
      </c>
      <c r="IE38" s="233">
        <f t="shared" si="33"/>
        <v>0</v>
      </c>
      <c r="IF38" s="233">
        <f t="shared" si="33"/>
        <v>0</v>
      </c>
      <c r="IG38" s="233">
        <f t="shared" si="33"/>
        <v>0</v>
      </c>
      <c r="IH38" s="233">
        <f t="shared" si="33"/>
        <v>0</v>
      </c>
      <c r="II38" s="233">
        <f t="shared" si="33"/>
        <v>0</v>
      </c>
      <c r="IJ38" s="233">
        <f t="shared" si="33"/>
        <v>0</v>
      </c>
      <c r="IK38" s="233">
        <f t="shared" si="33"/>
        <v>0</v>
      </c>
      <c r="IL38" s="233">
        <f t="shared" si="15"/>
        <v>0</v>
      </c>
      <c r="IM38" s="245">
        <f t="shared" si="16"/>
        <v>0</v>
      </c>
      <c r="IN38" s="246">
        <f t="shared" si="17"/>
        <v>0</v>
      </c>
      <c r="IO38" s="235"/>
      <c r="IP38" s="236">
        <f>List1_1[[#This Row],[Total Estimated Cost ]]-List1_1[[#This Row],[Actual Cost]]</f>
        <v>0</v>
      </c>
      <c r="IQ38" s="237"/>
      <c r="IR38" s="237"/>
      <c r="IS38" s="238"/>
      <c r="IT38" s="239"/>
      <c r="IU38" s="240">
        <f t="shared" si="18"/>
        <v>0</v>
      </c>
      <c r="IV38" s="240">
        <f t="shared" si="19"/>
        <v>0</v>
      </c>
      <c r="IW38" s="240">
        <f t="shared" si="20"/>
        <v>0</v>
      </c>
      <c r="IX38" s="240">
        <f t="shared" si="21"/>
        <v>0</v>
      </c>
      <c r="IY38" s="240">
        <f t="shared" si="22"/>
        <v>0</v>
      </c>
      <c r="IZ38" s="240">
        <f t="shared" si="23"/>
        <v>0</v>
      </c>
      <c r="JA38" s="240">
        <f t="shared" si="24"/>
        <v>0</v>
      </c>
      <c r="JB38" s="240">
        <f t="shared" si="25"/>
        <v>0</v>
      </c>
      <c r="JC38" s="240">
        <f t="shared" si="26"/>
        <v>0</v>
      </c>
      <c r="JD38" s="240">
        <f t="shared" si="27"/>
        <v>0</v>
      </c>
      <c r="JE38" s="240">
        <f t="shared" si="28"/>
        <v>0</v>
      </c>
      <c r="JF38" s="240">
        <f t="shared" si="29"/>
        <v>0</v>
      </c>
      <c r="JG38" s="240">
        <f t="shared" si="30"/>
        <v>0</v>
      </c>
      <c r="JH38" s="241">
        <f t="shared" si="31"/>
        <v>0</v>
      </c>
      <c r="JI38" s="307"/>
      <c r="JJ38" s="243"/>
    </row>
    <row r="39" spans="1:270" x14ac:dyDescent="0.55000000000000004">
      <c r="A39" s="213">
        <v>28</v>
      </c>
      <c r="B39" s="214"/>
      <c r="C39" s="215"/>
      <c r="D39" s="215"/>
      <c r="E39" s="215"/>
      <c r="F39" s="215"/>
      <c r="G39" s="215"/>
      <c r="H39" s="215"/>
      <c r="I39" s="215" t="s">
        <v>561</v>
      </c>
      <c r="J39" s="216">
        <v>0</v>
      </c>
      <c r="K39" s="217" t="str">
        <f t="shared" si="32"/>
        <v>not done</v>
      </c>
      <c r="L39" s="64"/>
      <c r="M39" s="219"/>
      <c r="N39" s="220" t="e">
        <f>List1_1[[#This Row],[Latest start date]]</f>
        <v>#VALUE!</v>
      </c>
      <c r="O39" s="221" t="str">
        <f t="shared" si="7"/>
        <v/>
      </c>
      <c r="P39" s="222" t="e">
        <f t="shared" si="8"/>
        <v>#VALUE!</v>
      </c>
      <c r="Q39" s="223" t="e">
        <f t="shared" si="9"/>
        <v>#VALUE!</v>
      </c>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18"/>
      <c r="GQ39" s="244"/>
      <c r="GR39" s="244"/>
      <c r="GS39" s="244"/>
      <c r="GT39" s="244"/>
      <c r="GU39" s="244"/>
      <c r="GV39" s="226"/>
      <c r="GW39" s="244"/>
      <c r="GX39" s="226"/>
      <c r="GY39" s="226"/>
      <c r="GZ39" s="226"/>
      <c r="HA39" s="226"/>
      <c r="HB39" s="226"/>
      <c r="HC39" s="227"/>
      <c r="HD39" s="228"/>
      <c r="HE39" s="228"/>
      <c r="HF39" s="276">
        <f t="shared" si="10"/>
        <v>0</v>
      </c>
      <c r="HG39" s="276">
        <f>List1_1[[#This Row],[HR 1 Rate 
(autofill)]]*List1_1[[#This Row],[HR 1 Effort ]]</f>
        <v>0</v>
      </c>
      <c r="HH39" s="229"/>
      <c r="HI39" s="228"/>
      <c r="HJ39" s="276">
        <f t="shared" si="11"/>
        <v>0</v>
      </c>
      <c r="HK39" s="276">
        <f>List1_1[[#This Row],[HR 2 Effort ]]*List1_1[[#This Row],[HR 2 Rate 
(autofill)]]</f>
        <v>0</v>
      </c>
      <c r="HL39" s="228"/>
      <c r="HM39" s="228"/>
      <c r="HN39" s="276">
        <f t="shared" si="12"/>
        <v>0</v>
      </c>
      <c r="HO39" s="276">
        <f>List1_1[[#This Row],[HR 3 Rate 
(autofill)]]*List1_1[[#This Row],[HR 3 Effort ]]</f>
        <v>0</v>
      </c>
      <c r="HP39" s="229"/>
      <c r="HQ39" s="228"/>
      <c r="HR39" s="276">
        <f t="shared" si="13"/>
        <v>0</v>
      </c>
      <c r="HS39" s="276">
        <f>List1_1[[#This Row],[HR 4 Rate 
(autofill)]]*List1_1[[#This Row],[HR 4 Effort ]]</f>
        <v>0</v>
      </c>
      <c r="HT39" s="229"/>
      <c r="HU39" s="230">
        <f>List1_1[[#This Row],[HR 1 cost estimate
(autofill)]]+List1_1[[#This Row],[HR 2 cost estimate 
(autofill)]]+List1_1[[#This Row],[HR 3 cost estimate 
(autofill)]]+List1_1[[#This Row],[HR 4 cost estimate 
(autofill)]]</f>
        <v>0</v>
      </c>
      <c r="HV39" s="229"/>
      <c r="HW39" s="229"/>
      <c r="HX39" s="231">
        <f>List1_1[[#This Row],[HR subtotal]]+List1_1[[#This Row],[Estimated Cost of goods &amp; materials / other]]</f>
        <v>0</v>
      </c>
      <c r="HY39" s="232">
        <f>(List1_1[[#This Row],[Total Estimated Cost ]]*List1_1[[#This Row],[Percent Complete]])/100</f>
        <v>0</v>
      </c>
      <c r="HZ39" s="233">
        <f t="shared" si="33"/>
        <v>0</v>
      </c>
      <c r="IA39" s="233">
        <f t="shared" si="33"/>
        <v>0</v>
      </c>
      <c r="IB39" s="233">
        <f t="shared" si="33"/>
        <v>0</v>
      </c>
      <c r="IC39" s="233">
        <f t="shared" si="33"/>
        <v>0</v>
      </c>
      <c r="ID39" s="233">
        <f t="shared" si="33"/>
        <v>0</v>
      </c>
      <c r="IE39" s="233">
        <f t="shared" si="33"/>
        <v>0</v>
      </c>
      <c r="IF39" s="233">
        <f t="shared" si="33"/>
        <v>0</v>
      </c>
      <c r="IG39" s="233">
        <f t="shared" si="33"/>
        <v>0</v>
      </c>
      <c r="IH39" s="233">
        <f t="shared" si="33"/>
        <v>0</v>
      </c>
      <c r="II39" s="233">
        <f t="shared" si="33"/>
        <v>0</v>
      </c>
      <c r="IJ39" s="233">
        <f t="shared" si="33"/>
        <v>0</v>
      </c>
      <c r="IK39" s="233">
        <f t="shared" si="33"/>
        <v>0</v>
      </c>
      <c r="IL39" s="233">
        <f t="shared" si="15"/>
        <v>0</v>
      </c>
      <c r="IM39" s="245">
        <f t="shared" si="16"/>
        <v>0</v>
      </c>
      <c r="IN39" s="246">
        <f t="shared" si="17"/>
        <v>0</v>
      </c>
      <c r="IO39" s="235"/>
      <c r="IP39" s="236">
        <f>List1_1[[#This Row],[Total Estimated Cost ]]-List1_1[[#This Row],[Actual Cost]]</f>
        <v>0</v>
      </c>
      <c r="IQ39" s="237"/>
      <c r="IR39" s="237"/>
      <c r="IS39" s="238"/>
      <c r="IT39" s="239"/>
      <c r="IU39" s="240">
        <f t="shared" si="18"/>
        <v>0</v>
      </c>
      <c r="IV39" s="240">
        <f t="shared" si="19"/>
        <v>0</v>
      </c>
      <c r="IW39" s="240">
        <f t="shared" si="20"/>
        <v>0</v>
      </c>
      <c r="IX39" s="240">
        <f t="shared" si="21"/>
        <v>0</v>
      </c>
      <c r="IY39" s="240">
        <f t="shared" si="22"/>
        <v>0</v>
      </c>
      <c r="IZ39" s="240">
        <f t="shared" si="23"/>
        <v>0</v>
      </c>
      <c r="JA39" s="240">
        <f t="shared" si="24"/>
        <v>0</v>
      </c>
      <c r="JB39" s="240">
        <f t="shared" si="25"/>
        <v>0</v>
      </c>
      <c r="JC39" s="240">
        <f t="shared" si="26"/>
        <v>0</v>
      </c>
      <c r="JD39" s="240">
        <f t="shared" si="27"/>
        <v>0</v>
      </c>
      <c r="JE39" s="240">
        <f t="shared" si="28"/>
        <v>0</v>
      </c>
      <c r="JF39" s="240">
        <f t="shared" si="29"/>
        <v>0</v>
      </c>
      <c r="JG39" s="240">
        <f t="shared" si="30"/>
        <v>0</v>
      </c>
      <c r="JH39" s="241">
        <f t="shared" si="31"/>
        <v>0</v>
      </c>
      <c r="JI39" s="307"/>
      <c r="JJ39" s="243"/>
    </row>
    <row r="40" spans="1:270" x14ac:dyDescent="0.55000000000000004">
      <c r="A40" s="213">
        <v>29</v>
      </c>
      <c r="B40" s="214"/>
      <c r="C40" s="215"/>
      <c r="D40" s="215"/>
      <c r="E40" s="215"/>
      <c r="F40" s="215"/>
      <c r="G40" s="215"/>
      <c r="H40" s="215"/>
      <c r="I40" s="215" t="s">
        <v>561</v>
      </c>
      <c r="J40" s="216">
        <v>0</v>
      </c>
      <c r="K40" s="217" t="str">
        <f t="shared" si="32"/>
        <v>not done</v>
      </c>
      <c r="L40" s="64"/>
      <c r="M40" s="219"/>
      <c r="N40" s="220" t="e">
        <f>List1_1[[#This Row],[Latest start date]]</f>
        <v>#VALUE!</v>
      </c>
      <c r="O40" s="221" t="str">
        <f t="shared" si="7"/>
        <v/>
      </c>
      <c r="P40" s="222" t="e">
        <f t="shared" si="8"/>
        <v>#VALUE!</v>
      </c>
      <c r="Q40" s="223" t="e">
        <f t="shared" si="9"/>
        <v>#VALUE!</v>
      </c>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18"/>
      <c r="GQ40" s="244"/>
      <c r="GR40" s="244"/>
      <c r="GS40" s="244"/>
      <c r="GT40" s="244"/>
      <c r="GU40" s="244"/>
      <c r="GV40" s="226"/>
      <c r="GW40" s="244"/>
      <c r="GX40" s="226"/>
      <c r="GY40" s="226"/>
      <c r="GZ40" s="226"/>
      <c r="HA40" s="226"/>
      <c r="HB40" s="226"/>
      <c r="HC40" s="227"/>
      <c r="HD40" s="228"/>
      <c r="HE40" s="228"/>
      <c r="HF40" s="276">
        <f t="shared" si="10"/>
        <v>0</v>
      </c>
      <c r="HG40" s="276">
        <f>List1_1[[#This Row],[HR 1 Rate 
(autofill)]]*List1_1[[#This Row],[HR 1 Effort ]]</f>
        <v>0</v>
      </c>
      <c r="HH40" s="229"/>
      <c r="HI40" s="228"/>
      <c r="HJ40" s="276">
        <f t="shared" si="11"/>
        <v>0</v>
      </c>
      <c r="HK40" s="276">
        <f>List1_1[[#This Row],[HR 2 Effort ]]*List1_1[[#This Row],[HR 2 Rate 
(autofill)]]</f>
        <v>0</v>
      </c>
      <c r="HL40" s="228"/>
      <c r="HM40" s="228"/>
      <c r="HN40" s="276">
        <f t="shared" si="12"/>
        <v>0</v>
      </c>
      <c r="HO40" s="276">
        <f>List1_1[[#This Row],[HR 3 Rate 
(autofill)]]*List1_1[[#This Row],[HR 3 Effort ]]</f>
        <v>0</v>
      </c>
      <c r="HP40" s="229"/>
      <c r="HQ40" s="228"/>
      <c r="HR40" s="276">
        <f t="shared" si="13"/>
        <v>0</v>
      </c>
      <c r="HS40" s="276">
        <f>List1_1[[#This Row],[HR 4 Rate 
(autofill)]]*List1_1[[#This Row],[HR 4 Effort ]]</f>
        <v>0</v>
      </c>
      <c r="HT40" s="229"/>
      <c r="HU40" s="230">
        <f>List1_1[[#This Row],[HR 1 cost estimate
(autofill)]]+List1_1[[#This Row],[HR 2 cost estimate 
(autofill)]]+List1_1[[#This Row],[HR 3 cost estimate 
(autofill)]]+List1_1[[#This Row],[HR 4 cost estimate 
(autofill)]]</f>
        <v>0</v>
      </c>
      <c r="HV40" s="229"/>
      <c r="HW40" s="229"/>
      <c r="HX40" s="231">
        <f>List1_1[[#This Row],[HR subtotal]]+List1_1[[#This Row],[Estimated Cost of goods &amp; materials / other]]</f>
        <v>0</v>
      </c>
      <c r="HY40" s="232">
        <f>(List1_1[[#This Row],[Total Estimated Cost ]]*List1_1[[#This Row],[Percent Complete]])/100</f>
        <v>0</v>
      </c>
      <c r="HZ40" s="233">
        <f t="shared" si="33"/>
        <v>0</v>
      </c>
      <c r="IA40" s="233">
        <f t="shared" si="33"/>
        <v>0</v>
      </c>
      <c r="IB40" s="233">
        <f t="shared" si="33"/>
        <v>0</v>
      </c>
      <c r="IC40" s="233">
        <f t="shared" si="33"/>
        <v>0</v>
      </c>
      <c r="ID40" s="233">
        <f t="shared" si="33"/>
        <v>0</v>
      </c>
      <c r="IE40" s="233">
        <f t="shared" si="33"/>
        <v>0</v>
      </c>
      <c r="IF40" s="233">
        <f t="shared" si="33"/>
        <v>0</v>
      </c>
      <c r="IG40" s="233">
        <f t="shared" si="33"/>
        <v>0</v>
      </c>
      <c r="IH40" s="233">
        <f t="shared" si="33"/>
        <v>0</v>
      </c>
      <c r="II40" s="233">
        <f t="shared" si="33"/>
        <v>0</v>
      </c>
      <c r="IJ40" s="233">
        <f t="shared" si="33"/>
        <v>0</v>
      </c>
      <c r="IK40" s="233">
        <f t="shared" si="33"/>
        <v>0</v>
      </c>
      <c r="IL40" s="233">
        <f t="shared" si="15"/>
        <v>0</v>
      </c>
      <c r="IM40" s="245">
        <f t="shared" si="16"/>
        <v>0</v>
      </c>
      <c r="IN40" s="246">
        <f t="shared" si="17"/>
        <v>0</v>
      </c>
      <c r="IO40" s="235"/>
      <c r="IP40" s="236">
        <f>List1_1[[#This Row],[Total Estimated Cost ]]-List1_1[[#This Row],[Actual Cost]]</f>
        <v>0</v>
      </c>
      <c r="IQ40" s="237"/>
      <c r="IR40" s="237"/>
      <c r="IS40" s="238"/>
      <c r="IT40" s="239"/>
      <c r="IU40" s="240">
        <f t="shared" si="18"/>
        <v>0</v>
      </c>
      <c r="IV40" s="240">
        <f t="shared" si="19"/>
        <v>0</v>
      </c>
      <c r="IW40" s="240">
        <f t="shared" si="20"/>
        <v>0</v>
      </c>
      <c r="IX40" s="240">
        <f t="shared" si="21"/>
        <v>0</v>
      </c>
      <c r="IY40" s="240">
        <f t="shared" si="22"/>
        <v>0</v>
      </c>
      <c r="IZ40" s="240">
        <f t="shared" si="23"/>
        <v>0</v>
      </c>
      <c r="JA40" s="240">
        <f t="shared" si="24"/>
        <v>0</v>
      </c>
      <c r="JB40" s="240">
        <f t="shared" si="25"/>
        <v>0</v>
      </c>
      <c r="JC40" s="240">
        <f t="shared" si="26"/>
        <v>0</v>
      </c>
      <c r="JD40" s="240">
        <f t="shared" si="27"/>
        <v>0</v>
      </c>
      <c r="JE40" s="240">
        <f t="shared" si="28"/>
        <v>0</v>
      </c>
      <c r="JF40" s="240">
        <f t="shared" si="29"/>
        <v>0</v>
      </c>
      <c r="JG40" s="240">
        <f t="shared" si="30"/>
        <v>0</v>
      </c>
      <c r="JH40" s="241">
        <f t="shared" si="31"/>
        <v>0</v>
      </c>
      <c r="JI40" s="307"/>
      <c r="JJ40" s="243"/>
    </row>
    <row r="41" spans="1:270" x14ac:dyDescent="0.55000000000000004">
      <c r="A41" s="213">
        <v>30</v>
      </c>
      <c r="B41" s="214"/>
      <c r="C41" s="215"/>
      <c r="D41" s="215"/>
      <c r="E41" s="215"/>
      <c r="F41" s="215"/>
      <c r="G41" s="215"/>
      <c r="H41" s="215"/>
      <c r="I41" s="215" t="s">
        <v>561</v>
      </c>
      <c r="J41" s="216">
        <v>0</v>
      </c>
      <c r="K41" s="217" t="str">
        <f t="shared" si="32"/>
        <v>not done</v>
      </c>
      <c r="L41" s="64"/>
      <c r="M41" s="219"/>
      <c r="N41" s="220" t="e">
        <f>List1_1[[#This Row],[Latest start date]]</f>
        <v>#VALUE!</v>
      </c>
      <c r="O41" s="221" t="str">
        <f t="shared" si="7"/>
        <v/>
      </c>
      <c r="P41" s="222" t="e">
        <f t="shared" si="8"/>
        <v>#VALUE!</v>
      </c>
      <c r="Q41" s="223" t="e">
        <f t="shared" si="9"/>
        <v>#VALUE!</v>
      </c>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18"/>
      <c r="GQ41" s="244"/>
      <c r="GR41" s="244"/>
      <c r="GS41" s="244"/>
      <c r="GT41" s="244"/>
      <c r="GU41" s="244"/>
      <c r="GV41" s="226"/>
      <c r="GW41" s="244"/>
      <c r="GX41" s="226"/>
      <c r="GY41" s="226"/>
      <c r="GZ41" s="226"/>
      <c r="HA41" s="226"/>
      <c r="HB41" s="226"/>
      <c r="HC41" s="227"/>
      <c r="HD41" s="228"/>
      <c r="HE41" s="228"/>
      <c r="HF41" s="276">
        <f t="shared" si="10"/>
        <v>0</v>
      </c>
      <c r="HG41" s="276">
        <f>List1_1[[#This Row],[HR 1 Rate 
(autofill)]]*List1_1[[#This Row],[HR 1 Effort ]]</f>
        <v>0</v>
      </c>
      <c r="HH41" s="229"/>
      <c r="HI41" s="228"/>
      <c r="HJ41" s="276">
        <f t="shared" si="11"/>
        <v>0</v>
      </c>
      <c r="HK41" s="276">
        <f>List1_1[[#This Row],[HR 2 Effort ]]*List1_1[[#This Row],[HR 2 Rate 
(autofill)]]</f>
        <v>0</v>
      </c>
      <c r="HL41" s="228"/>
      <c r="HM41" s="228"/>
      <c r="HN41" s="276">
        <f t="shared" si="12"/>
        <v>0</v>
      </c>
      <c r="HO41" s="276">
        <f>List1_1[[#This Row],[HR 3 Rate 
(autofill)]]*List1_1[[#This Row],[HR 3 Effort ]]</f>
        <v>0</v>
      </c>
      <c r="HP41" s="229"/>
      <c r="HQ41" s="228"/>
      <c r="HR41" s="276">
        <f t="shared" si="13"/>
        <v>0</v>
      </c>
      <c r="HS41" s="276">
        <f>List1_1[[#This Row],[HR 4 Rate 
(autofill)]]*List1_1[[#This Row],[HR 4 Effort ]]</f>
        <v>0</v>
      </c>
      <c r="HT41" s="229"/>
      <c r="HU41" s="230">
        <f>List1_1[[#This Row],[HR 1 cost estimate
(autofill)]]+List1_1[[#This Row],[HR 2 cost estimate 
(autofill)]]+List1_1[[#This Row],[HR 3 cost estimate 
(autofill)]]+List1_1[[#This Row],[HR 4 cost estimate 
(autofill)]]</f>
        <v>0</v>
      </c>
      <c r="HV41" s="229"/>
      <c r="HW41" s="229"/>
      <c r="HX41" s="231">
        <f>List1_1[[#This Row],[HR subtotal]]+List1_1[[#This Row],[Estimated Cost of goods &amp; materials / other]]</f>
        <v>0</v>
      </c>
      <c r="HY41" s="232">
        <f>(List1_1[[#This Row],[Total Estimated Cost ]]*List1_1[[#This Row],[Percent Complete]])/100</f>
        <v>0</v>
      </c>
      <c r="HZ41" s="233">
        <f t="shared" si="33"/>
        <v>0</v>
      </c>
      <c r="IA41" s="233">
        <f t="shared" si="33"/>
        <v>0</v>
      </c>
      <c r="IB41" s="233">
        <f t="shared" si="33"/>
        <v>0</v>
      </c>
      <c r="IC41" s="233">
        <f t="shared" si="33"/>
        <v>0</v>
      </c>
      <c r="ID41" s="233">
        <f t="shared" si="33"/>
        <v>0</v>
      </c>
      <c r="IE41" s="233">
        <f t="shared" si="33"/>
        <v>0</v>
      </c>
      <c r="IF41" s="233">
        <f t="shared" si="33"/>
        <v>0</v>
      </c>
      <c r="IG41" s="233">
        <f t="shared" si="33"/>
        <v>0</v>
      </c>
      <c r="IH41" s="233">
        <f t="shared" si="33"/>
        <v>0</v>
      </c>
      <c r="II41" s="233">
        <f t="shared" si="33"/>
        <v>0</v>
      </c>
      <c r="IJ41" s="233">
        <f t="shared" si="33"/>
        <v>0</v>
      </c>
      <c r="IK41" s="233">
        <f t="shared" si="33"/>
        <v>0</v>
      </c>
      <c r="IL41" s="233">
        <f t="shared" si="15"/>
        <v>0</v>
      </c>
      <c r="IM41" s="245">
        <f t="shared" si="16"/>
        <v>0</v>
      </c>
      <c r="IN41" s="246">
        <f t="shared" si="17"/>
        <v>0</v>
      </c>
      <c r="IO41" s="235"/>
      <c r="IP41" s="236">
        <f>List1_1[[#This Row],[Total Estimated Cost ]]-List1_1[[#This Row],[Actual Cost]]</f>
        <v>0</v>
      </c>
      <c r="IQ41" s="237"/>
      <c r="IR41" s="237"/>
      <c r="IS41" s="238"/>
      <c r="IT41" s="239"/>
      <c r="IU41" s="240">
        <f t="shared" si="18"/>
        <v>0</v>
      </c>
      <c r="IV41" s="240">
        <f t="shared" si="19"/>
        <v>0</v>
      </c>
      <c r="IW41" s="240">
        <f t="shared" si="20"/>
        <v>0</v>
      </c>
      <c r="IX41" s="240">
        <f t="shared" si="21"/>
        <v>0</v>
      </c>
      <c r="IY41" s="240">
        <f t="shared" si="22"/>
        <v>0</v>
      </c>
      <c r="IZ41" s="240">
        <f t="shared" si="23"/>
        <v>0</v>
      </c>
      <c r="JA41" s="240">
        <f t="shared" si="24"/>
        <v>0</v>
      </c>
      <c r="JB41" s="240">
        <f t="shared" si="25"/>
        <v>0</v>
      </c>
      <c r="JC41" s="240">
        <f t="shared" si="26"/>
        <v>0</v>
      </c>
      <c r="JD41" s="240">
        <f t="shared" si="27"/>
        <v>0</v>
      </c>
      <c r="JE41" s="240">
        <f t="shared" si="28"/>
        <v>0</v>
      </c>
      <c r="JF41" s="240">
        <f t="shared" si="29"/>
        <v>0</v>
      </c>
      <c r="JG41" s="240">
        <f t="shared" si="30"/>
        <v>0</v>
      </c>
      <c r="JH41" s="241">
        <f t="shared" si="31"/>
        <v>0</v>
      </c>
      <c r="JI41" s="307"/>
      <c r="JJ41" s="243"/>
    </row>
    <row r="42" spans="1:270" x14ac:dyDescent="0.55000000000000004">
      <c r="A42" s="213">
        <v>31</v>
      </c>
      <c r="B42" s="214"/>
      <c r="C42" s="215"/>
      <c r="D42" s="215"/>
      <c r="E42" s="215"/>
      <c r="F42" s="215"/>
      <c r="G42" s="215"/>
      <c r="H42" s="215"/>
      <c r="I42" s="215" t="s">
        <v>561</v>
      </c>
      <c r="J42" s="216">
        <v>0</v>
      </c>
      <c r="K42" s="217" t="str">
        <f t="shared" si="32"/>
        <v>not done</v>
      </c>
      <c r="L42" s="64"/>
      <c r="M42" s="219"/>
      <c r="N42" s="220" t="e">
        <f>List1_1[[#This Row],[Latest start date]]</f>
        <v>#VALUE!</v>
      </c>
      <c r="O42" s="221" t="str">
        <f t="shared" si="7"/>
        <v/>
      </c>
      <c r="P42" s="222" t="e">
        <f t="shared" si="8"/>
        <v>#VALUE!</v>
      </c>
      <c r="Q42" s="223" t="e">
        <f t="shared" si="9"/>
        <v>#VALUE!</v>
      </c>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18"/>
      <c r="GQ42" s="244"/>
      <c r="GR42" s="244"/>
      <c r="GS42" s="244"/>
      <c r="GT42" s="244"/>
      <c r="GU42" s="244"/>
      <c r="GV42" s="226"/>
      <c r="GW42" s="244"/>
      <c r="GX42" s="226"/>
      <c r="GY42" s="226"/>
      <c r="GZ42" s="226"/>
      <c r="HA42" s="226"/>
      <c r="HB42" s="226"/>
      <c r="HC42" s="227"/>
      <c r="HD42" s="228"/>
      <c r="HE42" s="228"/>
      <c r="HF42" s="276">
        <f t="shared" si="10"/>
        <v>0</v>
      </c>
      <c r="HG42" s="276">
        <f>List1_1[[#This Row],[HR 1 Rate 
(autofill)]]*List1_1[[#This Row],[HR 1 Effort ]]</f>
        <v>0</v>
      </c>
      <c r="HH42" s="229"/>
      <c r="HI42" s="228"/>
      <c r="HJ42" s="276">
        <f t="shared" si="11"/>
        <v>0</v>
      </c>
      <c r="HK42" s="276">
        <f>List1_1[[#This Row],[HR 2 Effort ]]*List1_1[[#This Row],[HR 2 Rate 
(autofill)]]</f>
        <v>0</v>
      </c>
      <c r="HL42" s="228"/>
      <c r="HM42" s="228"/>
      <c r="HN42" s="276">
        <f t="shared" si="12"/>
        <v>0</v>
      </c>
      <c r="HO42" s="276">
        <f>List1_1[[#This Row],[HR 3 Rate 
(autofill)]]*List1_1[[#This Row],[HR 3 Effort ]]</f>
        <v>0</v>
      </c>
      <c r="HP42" s="229"/>
      <c r="HQ42" s="228"/>
      <c r="HR42" s="276">
        <f t="shared" si="13"/>
        <v>0</v>
      </c>
      <c r="HS42" s="276">
        <f>List1_1[[#This Row],[HR 4 Rate 
(autofill)]]*List1_1[[#This Row],[HR 4 Effort ]]</f>
        <v>0</v>
      </c>
      <c r="HT42" s="229"/>
      <c r="HU42" s="230">
        <f>List1_1[[#This Row],[HR 1 cost estimate
(autofill)]]+List1_1[[#This Row],[HR 2 cost estimate 
(autofill)]]+List1_1[[#This Row],[HR 3 cost estimate 
(autofill)]]+List1_1[[#This Row],[HR 4 cost estimate 
(autofill)]]</f>
        <v>0</v>
      </c>
      <c r="HV42" s="229"/>
      <c r="HW42" s="229"/>
      <c r="HX42" s="231">
        <f>List1_1[[#This Row],[HR subtotal]]+List1_1[[#This Row],[Estimated Cost of goods &amp; materials / other]]</f>
        <v>0</v>
      </c>
      <c r="HY42" s="232">
        <f>(List1_1[[#This Row],[Total Estimated Cost ]]*List1_1[[#This Row],[Percent Complete]])/100</f>
        <v>0</v>
      </c>
      <c r="HZ42" s="233">
        <f t="shared" si="33"/>
        <v>0</v>
      </c>
      <c r="IA42" s="233">
        <f t="shared" si="33"/>
        <v>0</v>
      </c>
      <c r="IB42" s="233">
        <f t="shared" si="33"/>
        <v>0</v>
      </c>
      <c r="IC42" s="233">
        <f t="shared" si="33"/>
        <v>0</v>
      </c>
      <c r="ID42" s="233">
        <f t="shared" si="33"/>
        <v>0</v>
      </c>
      <c r="IE42" s="233">
        <f t="shared" si="33"/>
        <v>0</v>
      </c>
      <c r="IF42" s="233">
        <f t="shared" si="33"/>
        <v>0</v>
      </c>
      <c r="IG42" s="233">
        <f t="shared" si="33"/>
        <v>0</v>
      </c>
      <c r="IH42" s="233">
        <f t="shared" si="33"/>
        <v>0</v>
      </c>
      <c r="II42" s="233">
        <f t="shared" si="33"/>
        <v>0</v>
      </c>
      <c r="IJ42" s="233">
        <f t="shared" si="33"/>
        <v>0</v>
      </c>
      <c r="IK42" s="233">
        <f t="shared" si="33"/>
        <v>0</v>
      </c>
      <c r="IL42" s="233">
        <f t="shared" si="15"/>
        <v>0</v>
      </c>
      <c r="IM42" s="245">
        <f t="shared" si="16"/>
        <v>0</v>
      </c>
      <c r="IN42" s="246">
        <f t="shared" si="17"/>
        <v>0</v>
      </c>
      <c r="IO42" s="235"/>
      <c r="IP42" s="236">
        <f>List1_1[[#This Row],[Total Estimated Cost ]]-List1_1[[#This Row],[Actual Cost]]</f>
        <v>0</v>
      </c>
      <c r="IQ42" s="237"/>
      <c r="IR42" s="237"/>
      <c r="IS42" s="238"/>
      <c r="IT42" s="239"/>
      <c r="IU42" s="240">
        <f t="shared" si="18"/>
        <v>0</v>
      </c>
      <c r="IV42" s="240">
        <f t="shared" si="19"/>
        <v>0</v>
      </c>
      <c r="IW42" s="240">
        <f t="shared" si="20"/>
        <v>0</v>
      </c>
      <c r="IX42" s="240">
        <f t="shared" si="21"/>
        <v>0</v>
      </c>
      <c r="IY42" s="240">
        <f t="shared" si="22"/>
        <v>0</v>
      </c>
      <c r="IZ42" s="240">
        <f t="shared" si="23"/>
        <v>0</v>
      </c>
      <c r="JA42" s="240">
        <f t="shared" si="24"/>
        <v>0</v>
      </c>
      <c r="JB42" s="240">
        <f t="shared" si="25"/>
        <v>0</v>
      </c>
      <c r="JC42" s="240">
        <f t="shared" si="26"/>
        <v>0</v>
      </c>
      <c r="JD42" s="240">
        <f t="shared" si="27"/>
        <v>0</v>
      </c>
      <c r="JE42" s="240">
        <f t="shared" si="28"/>
        <v>0</v>
      </c>
      <c r="JF42" s="240">
        <f t="shared" si="29"/>
        <v>0</v>
      </c>
      <c r="JG42" s="240">
        <f t="shared" si="30"/>
        <v>0</v>
      </c>
      <c r="JH42" s="241">
        <f t="shared" si="31"/>
        <v>0</v>
      </c>
      <c r="JI42" s="307"/>
      <c r="JJ42" s="243"/>
    </row>
    <row r="43" spans="1:270" x14ac:dyDescent="0.55000000000000004">
      <c r="A43" s="213">
        <v>32</v>
      </c>
      <c r="B43" s="214"/>
      <c r="C43" s="215"/>
      <c r="D43" s="215"/>
      <c r="E43" s="215"/>
      <c r="F43" s="215"/>
      <c r="G43" s="215"/>
      <c r="H43" s="215"/>
      <c r="I43" s="215" t="s">
        <v>561</v>
      </c>
      <c r="J43" s="216">
        <v>0</v>
      </c>
      <c r="K43" s="217" t="str">
        <f t="shared" si="32"/>
        <v>not done</v>
      </c>
      <c r="L43" s="64"/>
      <c r="M43" s="219"/>
      <c r="N43" s="220" t="e">
        <f>List1_1[[#This Row],[Latest start date]]</f>
        <v>#VALUE!</v>
      </c>
      <c r="O43" s="221" t="str">
        <f t="shared" si="7"/>
        <v/>
      </c>
      <c r="P43" s="222" t="e">
        <f t="shared" si="8"/>
        <v>#VALUE!</v>
      </c>
      <c r="Q43" s="223" t="e">
        <f t="shared" si="9"/>
        <v>#VALUE!</v>
      </c>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c r="FX43" s="224"/>
      <c r="FY43" s="224"/>
      <c r="FZ43" s="224"/>
      <c r="GA43" s="224"/>
      <c r="GB43" s="224"/>
      <c r="GC43" s="224"/>
      <c r="GD43" s="224"/>
      <c r="GE43" s="224"/>
      <c r="GF43" s="224"/>
      <c r="GG43" s="224"/>
      <c r="GH43" s="224"/>
      <c r="GI43" s="224"/>
      <c r="GJ43" s="224"/>
      <c r="GK43" s="224"/>
      <c r="GL43" s="224"/>
      <c r="GM43" s="224"/>
      <c r="GN43" s="224"/>
      <c r="GO43" s="224"/>
      <c r="GP43" s="218"/>
      <c r="GQ43" s="244"/>
      <c r="GR43" s="244"/>
      <c r="GS43" s="244"/>
      <c r="GT43" s="244"/>
      <c r="GU43" s="244"/>
      <c r="GV43" s="226"/>
      <c r="GW43" s="244"/>
      <c r="GX43" s="226"/>
      <c r="GY43" s="226"/>
      <c r="GZ43" s="226"/>
      <c r="HA43" s="226"/>
      <c r="HB43" s="226"/>
      <c r="HC43" s="227"/>
      <c r="HD43" s="228"/>
      <c r="HE43" s="228"/>
      <c r="HF43" s="276">
        <f t="shared" si="10"/>
        <v>0</v>
      </c>
      <c r="HG43" s="276">
        <f>List1_1[[#This Row],[HR 1 Rate 
(autofill)]]*List1_1[[#This Row],[HR 1 Effort ]]</f>
        <v>0</v>
      </c>
      <c r="HH43" s="229"/>
      <c r="HI43" s="228"/>
      <c r="HJ43" s="276">
        <f t="shared" si="11"/>
        <v>0</v>
      </c>
      <c r="HK43" s="276">
        <f>List1_1[[#This Row],[HR 2 Effort ]]*List1_1[[#This Row],[HR 2 Rate 
(autofill)]]</f>
        <v>0</v>
      </c>
      <c r="HL43" s="228"/>
      <c r="HM43" s="228"/>
      <c r="HN43" s="276">
        <f t="shared" si="12"/>
        <v>0</v>
      </c>
      <c r="HO43" s="276">
        <f>List1_1[[#This Row],[HR 3 Rate 
(autofill)]]*List1_1[[#This Row],[HR 3 Effort ]]</f>
        <v>0</v>
      </c>
      <c r="HP43" s="229"/>
      <c r="HQ43" s="228"/>
      <c r="HR43" s="276">
        <f t="shared" si="13"/>
        <v>0</v>
      </c>
      <c r="HS43" s="276">
        <f>List1_1[[#This Row],[HR 4 Rate 
(autofill)]]*List1_1[[#This Row],[HR 4 Effort ]]</f>
        <v>0</v>
      </c>
      <c r="HT43" s="229"/>
      <c r="HU43" s="230">
        <f>List1_1[[#This Row],[HR 1 cost estimate
(autofill)]]+List1_1[[#This Row],[HR 2 cost estimate 
(autofill)]]+List1_1[[#This Row],[HR 3 cost estimate 
(autofill)]]+List1_1[[#This Row],[HR 4 cost estimate 
(autofill)]]</f>
        <v>0</v>
      </c>
      <c r="HV43" s="229"/>
      <c r="HW43" s="229"/>
      <c r="HX43" s="231">
        <f>List1_1[[#This Row],[HR subtotal]]+List1_1[[#This Row],[Estimated Cost of goods &amp; materials / other]]</f>
        <v>0</v>
      </c>
      <c r="HY43" s="232">
        <f>(List1_1[[#This Row],[Total Estimated Cost ]]*List1_1[[#This Row],[Percent Complete]])/100</f>
        <v>0</v>
      </c>
      <c r="HZ43" s="233">
        <f t="shared" si="33"/>
        <v>0</v>
      </c>
      <c r="IA43" s="233">
        <f t="shared" si="33"/>
        <v>0</v>
      </c>
      <c r="IB43" s="233">
        <f t="shared" si="33"/>
        <v>0</v>
      </c>
      <c r="IC43" s="233">
        <f t="shared" si="33"/>
        <v>0</v>
      </c>
      <c r="ID43" s="233">
        <f t="shared" si="33"/>
        <v>0</v>
      </c>
      <c r="IE43" s="233">
        <f t="shared" si="33"/>
        <v>0</v>
      </c>
      <c r="IF43" s="233">
        <f t="shared" si="33"/>
        <v>0</v>
      </c>
      <c r="IG43" s="233">
        <f t="shared" si="33"/>
        <v>0</v>
      </c>
      <c r="IH43" s="233">
        <f t="shared" si="33"/>
        <v>0</v>
      </c>
      <c r="II43" s="233">
        <f t="shared" si="33"/>
        <v>0</v>
      </c>
      <c r="IJ43" s="233">
        <f t="shared" si="33"/>
        <v>0</v>
      </c>
      <c r="IK43" s="233">
        <f t="shared" si="33"/>
        <v>0</v>
      </c>
      <c r="IL43" s="233">
        <f t="shared" si="15"/>
        <v>0</v>
      </c>
      <c r="IM43" s="245">
        <f t="shared" si="16"/>
        <v>0</v>
      </c>
      <c r="IN43" s="246">
        <f t="shared" si="17"/>
        <v>0</v>
      </c>
      <c r="IO43" s="235"/>
      <c r="IP43" s="236">
        <f>List1_1[[#This Row],[Total Estimated Cost ]]-List1_1[[#This Row],[Actual Cost]]</f>
        <v>0</v>
      </c>
      <c r="IQ43" s="237"/>
      <c r="IR43" s="237"/>
      <c r="IS43" s="238"/>
      <c r="IT43" s="239"/>
      <c r="IU43" s="240">
        <f t="shared" si="18"/>
        <v>0</v>
      </c>
      <c r="IV43" s="240">
        <f t="shared" si="19"/>
        <v>0</v>
      </c>
      <c r="IW43" s="240">
        <f t="shared" si="20"/>
        <v>0</v>
      </c>
      <c r="IX43" s="240">
        <f t="shared" si="21"/>
        <v>0</v>
      </c>
      <c r="IY43" s="240">
        <f t="shared" si="22"/>
        <v>0</v>
      </c>
      <c r="IZ43" s="240">
        <f t="shared" si="23"/>
        <v>0</v>
      </c>
      <c r="JA43" s="240">
        <f t="shared" si="24"/>
        <v>0</v>
      </c>
      <c r="JB43" s="240">
        <f t="shared" si="25"/>
        <v>0</v>
      </c>
      <c r="JC43" s="240">
        <f t="shared" si="26"/>
        <v>0</v>
      </c>
      <c r="JD43" s="240">
        <f t="shared" si="27"/>
        <v>0</v>
      </c>
      <c r="JE43" s="240">
        <f t="shared" si="28"/>
        <v>0</v>
      </c>
      <c r="JF43" s="240">
        <f t="shared" si="29"/>
        <v>0</v>
      </c>
      <c r="JG43" s="240">
        <f t="shared" si="30"/>
        <v>0</v>
      </c>
      <c r="JH43" s="241">
        <f t="shared" si="31"/>
        <v>0</v>
      </c>
      <c r="JI43" s="307"/>
      <c r="JJ43" s="243"/>
    </row>
    <row r="44" spans="1:270" x14ac:dyDescent="0.55000000000000004">
      <c r="A44" s="213">
        <v>33</v>
      </c>
      <c r="B44" s="214"/>
      <c r="C44" s="215"/>
      <c r="D44" s="215"/>
      <c r="E44" s="215"/>
      <c r="F44" s="215"/>
      <c r="G44" s="215"/>
      <c r="H44" s="215"/>
      <c r="I44" s="215" t="s">
        <v>561</v>
      </c>
      <c r="J44" s="216">
        <v>0</v>
      </c>
      <c r="K44" s="217" t="str">
        <f t="shared" si="32"/>
        <v>not done</v>
      </c>
      <c r="L44" s="64"/>
      <c r="M44" s="219"/>
      <c r="N44" s="220" t="e">
        <f>List1_1[[#This Row],[Latest start date]]</f>
        <v>#VALUE!</v>
      </c>
      <c r="O44" s="221" t="str">
        <f t="shared" si="7"/>
        <v/>
      </c>
      <c r="P44" s="222" t="e">
        <f t="shared" si="8"/>
        <v>#VALUE!</v>
      </c>
      <c r="Q44" s="223" t="e">
        <f t="shared" si="9"/>
        <v>#VALUE!</v>
      </c>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c r="FH44" s="224"/>
      <c r="FI44" s="224"/>
      <c r="FJ44" s="224"/>
      <c r="FK44" s="224"/>
      <c r="FL44" s="224"/>
      <c r="FM44" s="224"/>
      <c r="FN44" s="224"/>
      <c r="FO44" s="224"/>
      <c r="FP44" s="224"/>
      <c r="FQ44" s="224"/>
      <c r="FR44" s="224"/>
      <c r="FS44" s="224"/>
      <c r="FT44" s="224"/>
      <c r="FU44" s="224"/>
      <c r="FV44" s="224"/>
      <c r="FW44" s="224"/>
      <c r="FX44" s="224"/>
      <c r="FY44" s="224"/>
      <c r="FZ44" s="224"/>
      <c r="GA44" s="224"/>
      <c r="GB44" s="224"/>
      <c r="GC44" s="224"/>
      <c r="GD44" s="224"/>
      <c r="GE44" s="224"/>
      <c r="GF44" s="224"/>
      <c r="GG44" s="224"/>
      <c r="GH44" s="224"/>
      <c r="GI44" s="224"/>
      <c r="GJ44" s="224"/>
      <c r="GK44" s="224"/>
      <c r="GL44" s="224"/>
      <c r="GM44" s="224"/>
      <c r="GN44" s="224"/>
      <c r="GO44" s="224"/>
      <c r="GP44" s="218"/>
      <c r="GQ44" s="244"/>
      <c r="GR44" s="244"/>
      <c r="GS44" s="244"/>
      <c r="GT44" s="244"/>
      <c r="GU44" s="244"/>
      <c r="GV44" s="226"/>
      <c r="GW44" s="244"/>
      <c r="GX44" s="226"/>
      <c r="GY44" s="226"/>
      <c r="GZ44" s="226"/>
      <c r="HA44" s="226"/>
      <c r="HB44" s="226"/>
      <c r="HC44" s="227"/>
      <c r="HD44" s="228"/>
      <c r="HE44" s="228"/>
      <c r="HF44" s="276">
        <f t="shared" si="10"/>
        <v>0</v>
      </c>
      <c r="HG44" s="276">
        <f>List1_1[[#This Row],[HR 1 Rate 
(autofill)]]*List1_1[[#This Row],[HR 1 Effort ]]</f>
        <v>0</v>
      </c>
      <c r="HH44" s="229"/>
      <c r="HI44" s="228"/>
      <c r="HJ44" s="276">
        <f t="shared" si="11"/>
        <v>0</v>
      </c>
      <c r="HK44" s="276">
        <f>List1_1[[#This Row],[HR 2 Effort ]]*List1_1[[#This Row],[HR 2 Rate 
(autofill)]]</f>
        <v>0</v>
      </c>
      <c r="HL44" s="228"/>
      <c r="HM44" s="228"/>
      <c r="HN44" s="276">
        <f t="shared" si="12"/>
        <v>0</v>
      </c>
      <c r="HO44" s="276">
        <f>List1_1[[#This Row],[HR 3 Rate 
(autofill)]]*List1_1[[#This Row],[HR 3 Effort ]]</f>
        <v>0</v>
      </c>
      <c r="HP44" s="229"/>
      <c r="HQ44" s="228"/>
      <c r="HR44" s="276">
        <f t="shared" si="13"/>
        <v>0</v>
      </c>
      <c r="HS44" s="276">
        <f>List1_1[[#This Row],[HR 4 Rate 
(autofill)]]*List1_1[[#This Row],[HR 4 Effort ]]</f>
        <v>0</v>
      </c>
      <c r="HT44" s="229"/>
      <c r="HU44" s="230">
        <f>List1_1[[#This Row],[HR 1 cost estimate
(autofill)]]+List1_1[[#This Row],[HR 2 cost estimate 
(autofill)]]+List1_1[[#This Row],[HR 3 cost estimate 
(autofill)]]+List1_1[[#This Row],[HR 4 cost estimate 
(autofill)]]</f>
        <v>0</v>
      </c>
      <c r="HV44" s="229"/>
      <c r="HW44" s="229"/>
      <c r="HX44" s="231">
        <f>List1_1[[#This Row],[HR subtotal]]+List1_1[[#This Row],[Estimated Cost of goods &amp; materials / other]]</f>
        <v>0</v>
      </c>
      <c r="HY44" s="232">
        <f>(List1_1[[#This Row],[Total Estimated Cost ]]*List1_1[[#This Row],[Percent Complete]])/100</f>
        <v>0</v>
      </c>
      <c r="HZ44" s="233">
        <f t="shared" ref="HZ44:IK59" si="34">IF($O44="",0,IF(EOMONTH($O44,0)=EOMONTH(HZ$8,0),$HX44,0))</f>
        <v>0</v>
      </c>
      <c r="IA44" s="233">
        <f t="shared" si="34"/>
        <v>0</v>
      </c>
      <c r="IB44" s="233">
        <f t="shared" si="34"/>
        <v>0</v>
      </c>
      <c r="IC44" s="233">
        <f t="shared" si="34"/>
        <v>0</v>
      </c>
      <c r="ID44" s="233">
        <f t="shared" si="34"/>
        <v>0</v>
      </c>
      <c r="IE44" s="233">
        <f t="shared" si="34"/>
        <v>0</v>
      </c>
      <c r="IF44" s="233">
        <f t="shared" si="34"/>
        <v>0</v>
      </c>
      <c r="IG44" s="233">
        <f t="shared" si="34"/>
        <v>0</v>
      </c>
      <c r="IH44" s="233">
        <f t="shared" si="34"/>
        <v>0</v>
      </c>
      <c r="II44" s="233">
        <f t="shared" si="34"/>
        <v>0</v>
      </c>
      <c r="IJ44" s="233">
        <f t="shared" si="34"/>
        <v>0</v>
      </c>
      <c r="IK44" s="233">
        <f t="shared" si="34"/>
        <v>0</v>
      </c>
      <c r="IL44" s="233">
        <f t="shared" si="15"/>
        <v>0</v>
      </c>
      <c r="IM44" s="245">
        <f t="shared" si="16"/>
        <v>0</v>
      </c>
      <c r="IN44" s="246">
        <f t="shared" si="17"/>
        <v>0</v>
      </c>
      <c r="IO44" s="235"/>
      <c r="IP44" s="236">
        <f>List1_1[[#This Row],[Total Estimated Cost ]]-List1_1[[#This Row],[Actual Cost]]</f>
        <v>0</v>
      </c>
      <c r="IQ44" s="237"/>
      <c r="IR44" s="237"/>
      <c r="IS44" s="238"/>
      <c r="IT44" s="239"/>
      <c r="IU44" s="240">
        <f t="shared" ref="IU44:IU75" si="35">(IF($HD44=$IU$10,$HE44,IF($HH44=$IU$10,$HI44,IF($HL44=$IU$10,$HM44,IF($HP44=$IU$10,$HQ44,0)))))</f>
        <v>0</v>
      </c>
      <c r="IV44" s="240">
        <f t="shared" ref="IV44:IV75" si="36">(IF($HD44=$IV$10,$HE44,IF($HH44=$IV$10,$HI44,IF($HL44=$IV$10,$HM44,IF($HP44=$IV$10,$HQ44,0)))))</f>
        <v>0</v>
      </c>
      <c r="IW44" s="240">
        <f t="shared" ref="IW44:IW75" si="37">(IF($HD44=$IW$10,$HE44,IF($HH44=$IW$10,$HI44,IF($HL44=$IW$10,$HM44,IF($HP44=$IW$10,$HQ44,0)))))</f>
        <v>0</v>
      </c>
      <c r="IX44" s="240">
        <f t="shared" ref="IX44:IX75" si="38">(IF($HD44=$IX$10,$HE44,IF($HH44=$IX$10,$HI44,IF($HL44=$IX$10,$HM44,IF($HP44=$IX$10,$HQ44,0)))))</f>
        <v>0</v>
      </c>
      <c r="IY44" s="240">
        <f t="shared" ref="IY44:IY75" si="39">(IF($HD44=$IY$10,$HE44,IF($HH44=$IY$10,$HI44,IF($HL44=$IY$10,$HM44,IF($HP44=$IY$10,$HQ44,0)))))</f>
        <v>0</v>
      </c>
      <c r="IZ44" s="240">
        <f t="shared" ref="IZ44:IZ75" si="40">(IF($HD44=$IZ$10,$HE44,IF($HH44=$IZ$10,$HI44,IF($HL44=$IZ$10,$HM44,IF($HP44=$IZ$10,$HQ44,0)))))</f>
        <v>0</v>
      </c>
      <c r="JA44" s="240">
        <f t="shared" ref="JA44:JA75" si="41">(IF($HD44=$JA$10,$HE44,IF($HH44=$JA$10,$HI44,IF($HL44=$JA$10,$HM44,IF($HP44=$JA$10,$HQ44,0)))))</f>
        <v>0</v>
      </c>
      <c r="JB44" s="240">
        <f t="shared" ref="JB44:JB75" si="42">(IF($HD44=$JB$10,$HE44,IF($HH44=$JB$10,$HI44,IF($HL44=$JB$10,$HM44,IF($HP44=$JB$10,$HQ44,0)))))</f>
        <v>0</v>
      </c>
      <c r="JC44" s="240">
        <f t="shared" ref="JC44:JC75" si="43">(IF($HD44=$JC$10,$HE44,IF($HH44=$JC$10,$HI44,IF($HL44=$JC$10,$HM44,IF($HP44=$JC$10,$HQ44,0)))))</f>
        <v>0</v>
      </c>
      <c r="JD44" s="240">
        <f t="shared" ref="JD44:JD75" si="44">(IF($HD44=$JD$10,$HE44,IF($HH44=$JD$10,$HI44,IF($HL44=$JD$10,$HM44,IF($HP44=$JD$10,$HQ44,0)))))</f>
        <v>0</v>
      </c>
      <c r="JE44" s="240">
        <f t="shared" ref="JE44:JE75" si="45">(IF($HD44=$JE$10,$HE44,IF($HH44=$JE$10,$HI44,IF($HL44=$JE$10,$HM44,IF($HP44=$JE$10,$HQ44,0)))))</f>
        <v>0</v>
      </c>
      <c r="JF44" s="240">
        <f t="shared" ref="JF44:JF75" si="46">(IF($HD44=$JF$10,$HE44,IF($HH44=$JF$10,$HI44,IF($HL44=$JF$10,$HM44,IF($HP44=$JF$10,$HQ44,0)))))</f>
        <v>0</v>
      </c>
      <c r="JG44" s="240">
        <f t="shared" ref="JG44:JG75" si="47">(IF($HD44=$JG$10,$HE44,IF($HH44=$JG$10,$HI44,IF($HL44=$JG$10,$HM44,IF($HP44=$JG$10,$HQ44,0)))))</f>
        <v>0</v>
      </c>
      <c r="JH44" s="241">
        <f t="shared" ref="JH44:JH75" si="48">(IF($HD44=$JH$10,$HE44,IF($HH44=$JH$10,$HI44,IF($HL44=$JH$10,$HM44,IF($HP44=$JH$10,$HQ44,0)))))</f>
        <v>0</v>
      </c>
      <c r="JI44" s="307"/>
      <c r="JJ44" s="243"/>
    </row>
    <row r="45" spans="1:270" x14ac:dyDescent="0.55000000000000004">
      <c r="A45" s="213">
        <v>34</v>
      </c>
      <c r="B45" s="214"/>
      <c r="C45" s="215"/>
      <c r="D45" s="215"/>
      <c r="E45" s="215"/>
      <c r="F45" s="215"/>
      <c r="G45" s="215"/>
      <c r="H45" s="215"/>
      <c r="I45" s="215" t="s">
        <v>561</v>
      </c>
      <c r="J45" s="216">
        <v>0</v>
      </c>
      <c r="K45" s="217" t="str">
        <f t="shared" si="32"/>
        <v>not done</v>
      </c>
      <c r="L45" s="64"/>
      <c r="M45" s="219"/>
      <c r="N45" s="220" t="e">
        <f>List1_1[[#This Row],[Latest start date]]</f>
        <v>#VALUE!</v>
      </c>
      <c r="O45" s="221" t="str">
        <f t="shared" si="7"/>
        <v/>
      </c>
      <c r="P45" s="222" t="e">
        <f t="shared" si="8"/>
        <v>#VALUE!</v>
      </c>
      <c r="Q45" s="223" t="e">
        <f t="shared" si="9"/>
        <v>#VALUE!</v>
      </c>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4"/>
      <c r="DT45" s="224"/>
      <c r="DU45" s="224"/>
      <c r="DV45" s="224"/>
      <c r="DW45" s="224"/>
      <c r="DX45" s="224"/>
      <c r="DY45" s="224"/>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c r="GG45" s="224"/>
      <c r="GH45" s="224"/>
      <c r="GI45" s="224"/>
      <c r="GJ45" s="224"/>
      <c r="GK45" s="224"/>
      <c r="GL45" s="224"/>
      <c r="GM45" s="224"/>
      <c r="GN45" s="224"/>
      <c r="GO45" s="224"/>
      <c r="GP45" s="218"/>
      <c r="GQ45" s="244"/>
      <c r="GR45" s="244"/>
      <c r="GS45" s="244"/>
      <c r="GT45" s="244"/>
      <c r="GU45" s="244"/>
      <c r="GV45" s="226"/>
      <c r="GW45" s="244"/>
      <c r="GX45" s="226"/>
      <c r="GY45" s="226"/>
      <c r="GZ45" s="226"/>
      <c r="HA45" s="226"/>
      <c r="HB45" s="226"/>
      <c r="HC45" s="227"/>
      <c r="HD45" s="228"/>
      <c r="HE45" s="228"/>
      <c r="HF45" s="276">
        <f t="shared" si="10"/>
        <v>0</v>
      </c>
      <c r="HG45" s="276">
        <f>List1_1[[#This Row],[HR 1 Rate 
(autofill)]]*List1_1[[#This Row],[HR 1 Effort ]]</f>
        <v>0</v>
      </c>
      <c r="HH45" s="229"/>
      <c r="HI45" s="228"/>
      <c r="HJ45" s="276">
        <f t="shared" si="11"/>
        <v>0</v>
      </c>
      <c r="HK45" s="276">
        <f>List1_1[[#This Row],[HR 2 Effort ]]*List1_1[[#This Row],[HR 2 Rate 
(autofill)]]</f>
        <v>0</v>
      </c>
      <c r="HL45" s="228"/>
      <c r="HM45" s="228"/>
      <c r="HN45" s="276">
        <f t="shared" si="12"/>
        <v>0</v>
      </c>
      <c r="HO45" s="276">
        <f>List1_1[[#This Row],[HR 3 Rate 
(autofill)]]*List1_1[[#This Row],[HR 3 Effort ]]</f>
        <v>0</v>
      </c>
      <c r="HP45" s="229"/>
      <c r="HQ45" s="228"/>
      <c r="HR45" s="276">
        <f t="shared" si="13"/>
        <v>0</v>
      </c>
      <c r="HS45" s="276">
        <f>List1_1[[#This Row],[HR 4 Rate 
(autofill)]]*List1_1[[#This Row],[HR 4 Effort ]]</f>
        <v>0</v>
      </c>
      <c r="HT45" s="229"/>
      <c r="HU45" s="230">
        <f>List1_1[[#This Row],[HR 1 cost estimate
(autofill)]]+List1_1[[#This Row],[HR 2 cost estimate 
(autofill)]]+List1_1[[#This Row],[HR 3 cost estimate 
(autofill)]]+List1_1[[#This Row],[HR 4 cost estimate 
(autofill)]]</f>
        <v>0</v>
      </c>
      <c r="HV45" s="229"/>
      <c r="HW45" s="229"/>
      <c r="HX45" s="231">
        <f>List1_1[[#This Row],[HR subtotal]]+List1_1[[#This Row],[Estimated Cost of goods &amp; materials / other]]</f>
        <v>0</v>
      </c>
      <c r="HY45" s="232">
        <f>(List1_1[[#This Row],[Total Estimated Cost ]]*List1_1[[#This Row],[Percent Complete]])/100</f>
        <v>0</v>
      </c>
      <c r="HZ45" s="233">
        <f t="shared" si="34"/>
        <v>0</v>
      </c>
      <c r="IA45" s="233">
        <f t="shared" si="34"/>
        <v>0</v>
      </c>
      <c r="IB45" s="233">
        <f t="shared" si="34"/>
        <v>0</v>
      </c>
      <c r="IC45" s="233">
        <f t="shared" si="34"/>
        <v>0</v>
      </c>
      <c r="ID45" s="233">
        <f t="shared" si="34"/>
        <v>0</v>
      </c>
      <c r="IE45" s="233">
        <f t="shared" si="34"/>
        <v>0</v>
      </c>
      <c r="IF45" s="233">
        <f t="shared" si="34"/>
        <v>0</v>
      </c>
      <c r="IG45" s="233">
        <f t="shared" si="34"/>
        <v>0</v>
      </c>
      <c r="IH45" s="233">
        <f t="shared" si="34"/>
        <v>0</v>
      </c>
      <c r="II45" s="233">
        <f t="shared" si="34"/>
        <v>0</v>
      </c>
      <c r="IJ45" s="233">
        <f t="shared" si="34"/>
        <v>0</v>
      </c>
      <c r="IK45" s="233">
        <f t="shared" si="34"/>
        <v>0</v>
      </c>
      <c r="IL45" s="233">
        <f t="shared" si="15"/>
        <v>0</v>
      </c>
      <c r="IM45" s="245">
        <f t="shared" si="16"/>
        <v>0</v>
      </c>
      <c r="IN45" s="246">
        <f t="shared" si="17"/>
        <v>0</v>
      </c>
      <c r="IO45" s="235"/>
      <c r="IP45" s="236">
        <f>List1_1[[#This Row],[Total Estimated Cost ]]-List1_1[[#This Row],[Actual Cost]]</f>
        <v>0</v>
      </c>
      <c r="IQ45" s="237"/>
      <c r="IR45" s="237"/>
      <c r="IS45" s="238"/>
      <c r="IT45" s="239"/>
      <c r="IU45" s="240">
        <f t="shared" si="35"/>
        <v>0</v>
      </c>
      <c r="IV45" s="240">
        <f t="shared" si="36"/>
        <v>0</v>
      </c>
      <c r="IW45" s="240">
        <f t="shared" si="37"/>
        <v>0</v>
      </c>
      <c r="IX45" s="240">
        <f t="shared" si="38"/>
        <v>0</v>
      </c>
      <c r="IY45" s="240">
        <f t="shared" si="39"/>
        <v>0</v>
      </c>
      <c r="IZ45" s="240">
        <f t="shared" si="40"/>
        <v>0</v>
      </c>
      <c r="JA45" s="240">
        <f t="shared" si="41"/>
        <v>0</v>
      </c>
      <c r="JB45" s="240">
        <f t="shared" si="42"/>
        <v>0</v>
      </c>
      <c r="JC45" s="240">
        <f t="shared" si="43"/>
        <v>0</v>
      </c>
      <c r="JD45" s="240">
        <f t="shared" si="44"/>
        <v>0</v>
      </c>
      <c r="JE45" s="240">
        <f t="shared" si="45"/>
        <v>0</v>
      </c>
      <c r="JF45" s="240">
        <f t="shared" si="46"/>
        <v>0</v>
      </c>
      <c r="JG45" s="240">
        <f t="shared" si="47"/>
        <v>0</v>
      </c>
      <c r="JH45" s="241">
        <f t="shared" si="48"/>
        <v>0</v>
      </c>
      <c r="JI45" s="307"/>
      <c r="JJ45" s="243"/>
    </row>
    <row r="46" spans="1:270" x14ac:dyDescent="0.55000000000000004">
      <c r="A46" s="213">
        <v>35</v>
      </c>
      <c r="B46" s="214"/>
      <c r="C46" s="215"/>
      <c r="D46" s="215"/>
      <c r="E46" s="215"/>
      <c r="F46" s="215"/>
      <c r="G46" s="215"/>
      <c r="H46" s="215"/>
      <c r="I46" s="215" t="s">
        <v>561</v>
      </c>
      <c r="J46" s="216">
        <v>0</v>
      </c>
      <c r="K46" s="217" t="str">
        <f t="shared" si="32"/>
        <v>not done</v>
      </c>
      <c r="L46" s="64"/>
      <c r="M46" s="219"/>
      <c r="N46" s="220" t="e">
        <f>List1_1[[#This Row],[Latest start date]]</f>
        <v>#VALUE!</v>
      </c>
      <c r="O46" s="221" t="str">
        <f t="shared" si="7"/>
        <v/>
      </c>
      <c r="P46" s="222" t="e">
        <f t="shared" si="8"/>
        <v>#VALUE!</v>
      </c>
      <c r="Q46" s="223" t="e">
        <f t="shared" si="9"/>
        <v>#VALUE!</v>
      </c>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c r="GG46" s="224"/>
      <c r="GH46" s="224"/>
      <c r="GI46" s="224"/>
      <c r="GJ46" s="224"/>
      <c r="GK46" s="224"/>
      <c r="GL46" s="224"/>
      <c r="GM46" s="224"/>
      <c r="GN46" s="224"/>
      <c r="GO46" s="224"/>
      <c r="GP46" s="218"/>
      <c r="GQ46" s="244"/>
      <c r="GR46" s="244"/>
      <c r="GS46" s="244"/>
      <c r="GT46" s="244"/>
      <c r="GU46" s="244"/>
      <c r="GV46" s="226"/>
      <c r="GW46" s="244"/>
      <c r="GX46" s="226"/>
      <c r="GY46" s="226"/>
      <c r="GZ46" s="226"/>
      <c r="HA46" s="226"/>
      <c r="HB46" s="226"/>
      <c r="HC46" s="227"/>
      <c r="HD46" s="228"/>
      <c r="HE46" s="228"/>
      <c r="HF46" s="276">
        <f t="shared" si="10"/>
        <v>0</v>
      </c>
      <c r="HG46" s="276">
        <f>List1_1[[#This Row],[HR 1 Rate 
(autofill)]]*List1_1[[#This Row],[HR 1 Effort ]]</f>
        <v>0</v>
      </c>
      <c r="HH46" s="229"/>
      <c r="HI46" s="228"/>
      <c r="HJ46" s="276">
        <f t="shared" si="11"/>
        <v>0</v>
      </c>
      <c r="HK46" s="276">
        <f>List1_1[[#This Row],[HR 2 Effort ]]*List1_1[[#This Row],[HR 2 Rate 
(autofill)]]</f>
        <v>0</v>
      </c>
      <c r="HL46" s="228"/>
      <c r="HM46" s="228"/>
      <c r="HN46" s="276">
        <f t="shared" si="12"/>
        <v>0</v>
      </c>
      <c r="HO46" s="276">
        <f>List1_1[[#This Row],[HR 3 Rate 
(autofill)]]*List1_1[[#This Row],[HR 3 Effort ]]</f>
        <v>0</v>
      </c>
      <c r="HP46" s="229"/>
      <c r="HQ46" s="228"/>
      <c r="HR46" s="276">
        <f t="shared" si="13"/>
        <v>0</v>
      </c>
      <c r="HS46" s="276">
        <f>List1_1[[#This Row],[HR 4 Rate 
(autofill)]]*List1_1[[#This Row],[HR 4 Effort ]]</f>
        <v>0</v>
      </c>
      <c r="HT46" s="229"/>
      <c r="HU46" s="230">
        <f>List1_1[[#This Row],[HR 1 cost estimate
(autofill)]]+List1_1[[#This Row],[HR 2 cost estimate 
(autofill)]]+List1_1[[#This Row],[HR 3 cost estimate 
(autofill)]]+List1_1[[#This Row],[HR 4 cost estimate 
(autofill)]]</f>
        <v>0</v>
      </c>
      <c r="HV46" s="229"/>
      <c r="HW46" s="229"/>
      <c r="HX46" s="231">
        <f>List1_1[[#This Row],[HR subtotal]]+List1_1[[#This Row],[Estimated Cost of goods &amp; materials / other]]</f>
        <v>0</v>
      </c>
      <c r="HY46" s="232">
        <f>(List1_1[[#This Row],[Total Estimated Cost ]]*List1_1[[#This Row],[Percent Complete]])/100</f>
        <v>0</v>
      </c>
      <c r="HZ46" s="233">
        <f t="shared" si="34"/>
        <v>0</v>
      </c>
      <c r="IA46" s="233">
        <f t="shared" si="34"/>
        <v>0</v>
      </c>
      <c r="IB46" s="233">
        <f t="shared" si="34"/>
        <v>0</v>
      </c>
      <c r="IC46" s="233">
        <f t="shared" si="34"/>
        <v>0</v>
      </c>
      <c r="ID46" s="233">
        <f t="shared" si="34"/>
        <v>0</v>
      </c>
      <c r="IE46" s="233">
        <f t="shared" si="34"/>
        <v>0</v>
      </c>
      <c r="IF46" s="233">
        <f t="shared" si="34"/>
        <v>0</v>
      </c>
      <c r="IG46" s="233">
        <f t="shared" si="34"/>
        <v>0</v>
      </c>
      <c r="IH46" s="233">
        <f t="shared" si="34"/>
        <v>0</v>
      </c>
      <c r="II46" s="233">
        <f t="shared" si="34"/>
        <v>0</v>
      </c>
      <c r="IJ46" s="233">
        <f t="shared" si="34"/>
        <v>0</v>
      </c>
      <c r="IK46" s="233">
        <f t="shared" si="34"/>
        <v>0</v>
      </c>
      <c r="IL46" s="233">
        <f t="shared" si="15"/>
        <v>0</v>
      </c>
      <c r="IM46" s="245">
        <f t="shared" si="16"/>
        <v>0</v>
      </c>
      <c r="IN46" s="246">
        <f t="shared" si="17"/>
        <v>0</v>
      </c>
      <c r="IO46" s="235"/>
      <c r="IP46" s="236">
        <f>List1_1[[#This Row],[Total Estimated Cost ]]-List1_1[[#This Row],[Actual Cost]]</f>
        <v>0</v>
      </c>
      <c r="IQ46" s="237"/>
      <c r="IR46" s="237"/>
      <c r="IS46" s="238"/>
      <c r="IT46" s="239"/>
      <c r="IU46" s="240">
        <f t="shared" si="35"/>
        <v>0</v>
      </c>
      <c r="IV46" s="240">
        <f t="shared" si="36"/>
        <v>0</v>
      </c>
      <c r="IW46" s="240">
        <f t="shared" si="37"/>
        <v>0</v>
      </c>
      <c r="IX46" s="240">
        <f t="shared" si="38"/>
        <v>0</v>
      </c>
      <c r="IY46" s="240">
        <f t="shared" si="39"/>
        <v>0</v>
      </c>
      <c r="IZ46" s="240">
        <f t="shared" si="40"/>
        <v>0</v>
      </c>
      <c r="JA46" s="240">
        <f t="shared" si="41"/>
        <v>0</v>
      </c>
      <c r="JB46" s="240">
        <f t="shared" si="42"/>
        <v>0</v>
      </c>
      <c r="JC46" s="240">
        <f t="shared" si="43"/>
        <v>0</v>
      </c>
      <c r="JD46" s="240">
        <f t="shared" si="44"/>
        <v>0</v>
      </c>
      <c r="JE46" s="240">
        <f t="shared" si="45"/>
        <v>0</v>
      </c>
      <c r="JF46" s="240">
        <f t="shared" si="46"/>
        <v>0</v>
      </c>
      <c r="JG46" s="240">
        <f t="shared" si="47"/>
        <v>0</v>
      </c>
      <c r="JH46" s="241">
        <f t="shared" si="48"/>
        <v>0</v>
      </c>
      <c r="JI46" s="307"/>
      <c r="JJ46" s="243"/>
    </row>
    <row r="47" spans="1:270" x14ac:dyDescent="0.55000000000000004">
      <c r="A47" s="213">
        <v>36</v>
      </c>
      <c r="B47" s="214"/>
      <c r="C47" s="215"/>
      <c r="D47" s="215"/>
      <c r="E47" s="215"/>
      <c r="F47" s="215"/>
      <c r="G47" s="215"/>
      <c r="H47" s="215"/>
      <c r="I47" s="215" t="s">
        <v>561</v>
      </c>
      <c r="J47" s="216">
        <v>0</v>
      </c>
      <c r="K47" s="217" t="str">
        <f t="shared" si="32"/>
        <v>not done</v>
      </c>
      <c r="L47" s="64"/>
      <c r="M47" s="219"/>
      <c r="N47" s="220" t="e">
        <f>List1_1[[#This Row],[Latest start date]]</f>
        <v>#VALUE!</v>
      </c>
      <c r="O47" s="221" t="str">
        <f t="shared" si="7"/>
        <v/>
      </c>
      <c r="P47" s="222" t="e">
        <f t="shared" si="8"/>
        <v>#VALUE!</v>
      </c>
      <c r="Q47" s="223" t="e">
        <f t="shared" si="9"/>
        <v>#VALUE!</v>
      </c>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c r="EQ47" s="224"/>
      <c r="ER47" s="224"/>
      <c r="ES47" s="224"/>
      <c r="ET47" s="224"/>
      <c r="EU47" s="224"/>
      <c r="EV47" s="224"/>
      <c r="EW47" s="224"/>
      <c r="EX47" s="224"/>
      <c r="EY47" s="224"/>
      <c r="EZ47" s="224"/>
      <c r="FA47" s="224"/>
      <c r="FB47" s="224"/>
      <c r="FC47" s="224"/>
      <c r="FD47" s="224"/>
      <c r="FE47" s="224"/>
      <c r="FF47" s="224"/>
      <c r="FG47" s="224"/>
      <c r="FH47" s="224"/>
      <c r="FI47" s="224"/>
      <c r="FJ47" s="224"/>
      <c r="FK47" s="224"/>
      <c r="FL47" s="224"/>
      <c r="FM47" s="224"/>
      <c r="FN47" s="224"/>
      <c r="FO47" s="224"/>
      <c r="FP47" s="224"/>
      <c r="FQ47" s="224"/>
      <c r="FR47" s="224"/>
      <c r="FS47" s="224"/>
      <c r="FT47" s="224"/>
      <c r="FU47" s="224"/>
      <c r="FV47" s="224"/>
      <c r="FW47" s="224"/>
      <c r="FX47" s="224"/>
      <c r="FY47" s="224"/>
      <c r="FZ47" s="224"/>
      <c r="GA47" s="224"/>
      <c r="GB47" s="224"/>
      <c r="GC47" s="224"/>
      <c r="GD47" s="224"/>
      <c r="GE47" s="224"/>
      <c r="GF47" s="224"/>
      <c r="GG47" s="224"/>
      <c r="GH47" s="224"/>
      <c r="GI47" s="224"/>
      <c r="GJ47" s="224"/>
      <c r="GK47" s="224"/>
      <c r="GL47" s="224"/>
      <c r="GM47" s="224"/>
      <c r="GN47" s="224"/>
      <c r="GO47" s="224"/>
      <c r="GP47" s="218"/>
      <c r="GQ47" s="244"/>
      <c r="GR47" s="244"/>
      <c r="GS47" s="244"/>
      <c r="GT47" s="244"/>
      <c r="GU47" s="244"/>
      <c r="GV47" s="226"/>
      <c r="GW47" s="244"/>
      <c r="GX47" s="226"/>
      <c r="GY47" s="226"/>
      <c r="GZ47" s="226"/>
      <c r="HA47" s="226"/>
      <c r="HB47" s="226"/>
      <c r="HC47" s="227"/>
      <c r="HD47" s="228"/>
      <c r="HE47" s="228"/>
      <c r="HF47" s="276">
        <f t="shared" si="10"/>
        <v>0</v>
      </c>
      <c r="HG47" s="276">
        <f>List1_1[[#This Row],[HR 1 Rate 
(autofill)]]*List1_1[[#This Row],[HR 1 Effort ]]</f>
        <v>0</v>
      </c>
      <c r="HH47" s="229"/>
      <c r="HI47" s="228"/>
      <c r="HJ47" s="276">
        <f t="shared" si="11"/>
        <v>0</v>
      </c>
      <c r="HK47" s="276">
        <f>List1_1[[#This Row],[HR 2 Effort ]]*List1_1[[#This Row],[HR 2 Rate 
(autofill)]]</f>
        <v>0</v>
      </c>
      <c r="HL47" s="228"/>
      <c r="HM47" s="228"/>
      <c r="HN47" s="276">
        <f t="shared" si="12"/>
        <v>0</v>
      </c>
      <c r="HO47" s="276">
        <f>List1_1[[#This Row],[HR 3 Rate 
(autofill)]]*List1_1[[#This Row],[HR 3 Effort ]]</f>
        <v>0</v>
      </c>
      <c r="HP47" s="229"/>
      <c r="HQ47" s="228"/>
      <c r="HR47" s="276">
        <f t="shared" si="13"/>
        <v>0</v>
      </c>
      <c r="HS47" s="276">
        <f>List1_1[[#This Row],[HR 4 Rate 
(autofill)]]*List1_1[[#This Row],[HR 4 Effort ]]</f>
        <v>0</v>
      </c>
      <c r="HT47" s="229"/>
      <c r="HU47" s="230">
        <f>List1_1[[#This Row],[HR 1 cost estimate
(autofill)]]+List1_1[[#This Row],[HR 2 cost estimate 
(autofill)]]+List1_1[[#This Row],[HR 3 cost estimate 
(autofill)]]+List1_1[[#This Row],[HR 4 cost estimate 
(autofill)]]</f>
        <v>0</v>
      </c>
      <c r="HV47" s="229"/>
      <c r="HW47" s="229"/>
      <c r="HX47" s="231">
        <f>List1_1[[#This Row],[HR subtotal]]+List1_1[[#This Row],[Estimated Cost of goods &amp; materials / other]]</f>
        <v>0</v>
      </c>
      <c r="HY47" s="232">
        <f>(List1_1[[#This Row],[Total Estimated Cost ]]*List1_1[[#This Row],[Percent Complete]])/100</f>
        <v>0</v>
      </c>
      <c r="HZ47" s="233">
        <f t="shared" si="34"/>
        <v>0</v>
      </c>
      <c r="IA47" s="233">
        <f t="shared" si="34"/>
        <v>0</v>
      </c>
      <c r="IB47" s="233">
        <f t="shared" si="34"/>
        <v>0</v>
      </c>
      <c r="IC47" s="233">
        <f t="shared" si="34"/>
        <v>0</v>
      </c>
      <c r="ID47" s="233">
        <f t="shared" si="34"/>
        <v>0</v>
      </c>
      <c r="IE47" s="233">
        <f t="shared" si="34"/>
        <v>0</v>
      </c>
      <c r="IF47" s="233">
        <f t="shared" si="34"/>
        <v>0</v>
      </c>
      <c r="IG47" s="233">
        <f t="shared" si="34"/>
        <v>0</v>
      </c>
      <c r="IH47" s="233">
        <f t="shared" si="34"/>
        <v>0</v>
      </c>
      <c r="II47" s="233">
        <f t="shared" si="34"/>
        <v>0</v>
      </c>
      <c r="IJ47" s="233">
        <f t="shared" si="34"/>
        <v>0</v>
      </c>
      <c r="IK47" s="233">
        <f t="shared" si="34"/>
        <v>0</v>
      </c>
      <c r="IL47" s="233">
        <f t="shared" si="15"/>
        <v>0</v>
      </c>
      <c r="IM47" s="245">
        <f t="shared" si="16"/>
        <v>0</v>
      </c>
      <c r="IN47" s="246">
        <f t="shared" si="17"/>
        <v>0</v>
      </c>
      <c r="IO47" s="235"/>
      <c r="IP47" s="236">
        <f>List1_1[[#This Row],[Total Estimated Cost ]]-List1_1[[#This Row],[Actual Cost]]</f>
        <v>0</v>
      </c>
      <c r="IQ47" s="237"/>
      <c r="IR47" s="237"/>
      <c r="IS47" s="238"/>
      <c r="IT47" s="239"/>
      <c r="IU47" s="240">
        <f t="shared" si="35"/>
        <v>0</v>
      </c>
      <c r="IV47" s="240">
        <f t="shared" si="36"/>
        <v>0</v>
      </c>
      <c r="IW47" s="240">
        <f t="shared" si="37"/>
        <v>0</v>
      </c>
      <c r="IX47" s="240">
        <f t="shared" si="38"/>
        <v>0</v>
      </c>
      <c r="IY47" s="240">
        <f t="shared" si="39"/>
        <v>0</v>
      </c>
      <c r="IZ47" s="240">
        <f t="shared" si="40"/>
        <v>0</v>
      </c>
      <c r="JA47" s="240">
        <f t="shared" si="41"/>
        <v>0</v>
      </c>
      <c r="JB47" s="240">
        <f t="shared" si="42"/>
        <v>0</v>
      </c>
      <c r="JC47" s="240">
        <f t="shared" si="43"/>
        <v>0</v>
      </c>
      <c r="JD47" s="240">
        <f t="shared" si="44"/>
        <v>0</v>
      </c>
      <c r="JE47" s="240">
        <f t="shared" si="45"/>
        <v>0</v>
      </c>
      <c r="JF47" s="240">
        <f t="shared" si="46"/>
        <v>0</v>
      </c>
      <c r="JG47" s="240">
        <f t="shared" si="47"/>
        <v>0</v>
      </c>
      <c r="JH47" s="241">
        <f t="shared" si="48"/>
        <v>0</v>
      </c>
      <c r="JI47" s="307"/>
      <c r="JJ47" s="243"/>
    </row>
    <row r="48" spans="1:270" x14ac:dyDescent="0.55000000000000004">
      <c r="A48" s="213">
        <v>37</v>
      </c>
      <c r="B48" s="214"/>
      <c r="C48" s="215"/>
      <c r="D48" s="215"/>
      <c r="E48" s="215"/>
      <c r="F48" s="215"/>
      <c r="G48" s="215"/>
      <c r="H48" s="215"/>
      <c r="I48" s="215" t="s">
        <v>561</v>
      </c>
      <c r="J48" s="216">
        <v>0</v>
      </c>
      <c r="K48" s="217" t="str">
        <f t="shared" si="32"/>
        <v>not done</v>
      </c>
      <c r="L48" s="64"/>
      <c r="M48" s="219"/>
      <c r="N48" s="220" t="e">
        <f>List1_1[[#This Row],[Latest start date]]</f>
        <v>#VALUE!</v>
      </c>
      <c r="O48" s="221" t="str">
        <f t="shared" si="7"/>
        <v/>
      </c>
      <c r="P48" s="222" t="e">
        <f t="shared" si="8"/>
        <v>#VALUE!</v>
      </c>
      <c r="Q48" s="223" t="e">
        <f t="shared" si="9"/>
        <v>#VALUE!</v>
      </c>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4"/>
      <c r="GE48" s="224"/>
      <c r="GF48" s="224"/>
      <c r="GG48" s="224"/>
      <c r="GH48" s="224"/>
      <c r="GI48" s="224"/>
      <c r="GJ48" s="224"/>
      <c r="GK48" s="224"/>
      <c r="GL48" s="224"/>
      <c r="GM48" s="224"/>
      <c r="GN48" s="224"/>
      <c r="GO48" s="224"/>
      <c r="GP48" s="218"/>
      <c r="GQ48" s="244"/>
      <c r="GR48" s="244"/>
      <c r="GS48" s="244"/>
      <c r="GT48" s="244"/>
      <c r="GU48" s="244"/>
      <c r="GV48" s="226"/>
      <c r="GW48" s="244"/>
      <c r="GX48" s="226"/>
      <c r="GY48" s="226"/>
      <c r="GZ48" s="226"/>
      <c r="HA48" s="226"/>
      <c r="HB48" s="226"/>
      <c r="HC48" s="227"/>
      <c r="HD48" s="228"/>
      <c r="HE48" s="228"/>
      <c r="HF48" s="276">
        <f t="shared" si="10"/>
        <v>0</v>
      </c>
      <c r="HG48" s="276">
        <f>List1_1[[#This Row],[HR 1 Rate 
(autofill)]]*List1_1[[#This Row],[HR 1 Effort ]]</f>
        <v>0</v>
      </c>
      <c r="HH48" s="229"/>
      <c r="HI48" s="228"/>
      <c r="HJ48" s="276">
        <f t="shared" si="11"/>
        <v>0</v>
      </c>
      <c r="HK48" s="276">
        <f>List1_1[[#This Row],[HR 2 Effort ]]*List1_1[[#This Row],[HR 2 Rate 
(autofill)]]</f>
        <v>0</v>
      </c>
      <c r="HL48" s="228"/>
      <c r="HM48" s="228"/>
      <c r="HN48" s="276">
        <f t="shared" si="12"/>
        <v>0</v>
      </c>
      <c r="HO48" s="276">
        <f>List1_1[[#This Row],[HR 3 Rate 
(autofill)]]*List1_1[[#This Row],[HR 3 Effort ]]</f>
        <v>0</v>
      </c>
      <c r="HP48" s="229"/>
      <c r="HQ48" s="228"/>
      <c r="HR48" s="276">
        <f t="shared" si="13"/>
        <v>0</v>
      </c>
      <c r="HS48" s="276">
        <f>List1_1[[#This Row],[HR 4 Rate 
(autofill)]]*List1_1[[#This Row],[HR 4 Effort ]]</f>
        <v>0</v>
      </c>
      <c r="HT48" s="229"/>
      <c r="HU48" s="230">
        <f>List1_1[[#This Row],[HR 1 cost estimate
(autofill)]]+List1_1[[#This Row],[HR 2 cost estimate 
(autofill)]]+List1_1[[#This Row],[HR 3 cost estimate 
(autofill)]]+List1_1[[#This Row],[HR 4 cost estimate 
(autofill)]]</f>
        <v>0</v>
      </c>
      <c r="HV48" s="229"/>
      <c r="HW48" s="229"/>
      <c r="HX48" s="231">
        <f>List1_1[[#This Row],[HR subtotal]]+List1_1[[#This Row],[Estimated Cost of goods &amp; materials / other]]</f>
        <v>0</v>
      </c>
      <c r="HY48" s="232">
        <f>(List1_1[[#This Row],[Total Estimated Cost ]]*List1_1[[#This Row],[Percent Complete]])/100</f>
        <v>0</v>
      </c>
      <c r="HZ48" s="233">
        <f t="shared" si="34"/>
        <v>0</v>
      </c>
      <c r="IA48" s="233">
        <f t="shared" si="34"/>
        <v>0</v>
      </c>
      <c r="IB48" s="233">
        <f t="shared" si="34"/>
        <v>0</v>
      </c>
      <c r="IC48" s="233">
        <f t="shared" si="34"/>
        <v>0</v>
      </c>
      <c r="ID48" s="233">
        <f t="shared" si="34"/>
        <v>0</v>
      </c>
      <c r="IE48" s="233">
        <f t="shared" si="34"/>
        <v>0</v>
      </c>
      <c r="IF48" s="233">
        <f t="shared" si="34"/>
        <v>0</v>
      </c>
      <c r="IG48" s="233">
        <f t="shared" si="34"/>
        <v>0</v>
      </c>
      <c r="IH48" s="233">
        <f t="shared" si="34"/>
        <v>0</v>
      </c>
      <c r="II48" s="233">
        <f t="shared" si="34"/>
        <v>0</v>
      </c>
      <c r="IJ48" s="233">
        <f t="shared" si="34"/>
        <v>0</v>
      </c>
      <c r="IK48" s="233">
        <f t="shared" si="34"/>
        <v>0</v>
      </c>
      <c r="IL48" s="233">
        <f t="shared" si="15"/>
        <v>0</v>
      </c>
      <c r="IM48" s="245">
        <f t="shared" si="16"/>
        <v>0</v>
      </c>
      <c r="IN48" s="246">
        <f t="shared" si="17"/>
        <v>0</v>
      </c>
      <c r="IO48" s="235"/>
      <c r="IP48" s="236">
        <f>List1_1[[#This Row],[Total Estimated Cost ]]-List1_1[[#This Row],[Actual Cost]]</f>
        <v>0</v>
      </c>
      <c r="IQ48" s="237"/>
      <c r="IR48" s="237"/>
      <c r="IS48" s="238"/>
      <c r="IT48" s="239"/>
      <c r="IU48" s="240">
        <f t="shared" si="35"/>
        <v>0</v>
      </c>
      <c r="IV48" s="240">
        <f t="shared" si="36"/>
        <v>0</v>
      </c>
      <c r="IW48" s="240">
        <f t="shared" si="37"/>
        <v>0</v>
      </c>
      <c r="IX48" s="240">
        <f t="shared" si="38"/>
        <v>0</v>
      </c>
      <c r="IY48" s="240">
        <f t="shared" si="39"/>
        <v>0</v>
      </c>
      <c r="IZ48" s="240">
        <f t="shared" si="40"/>
        <v>0</v>
      </c>
      <c r="JA48" s="240">
        <f t="shared" si="41"/>
        <v>0</v>
      </c>
      <c r="JB48" s="240">
        <f t="shared" si="42"/>
        <v>0</v>
      </c>
      <c r="JC48" s="240">
        <f t="shared" si="43"/>
        <v>0</v>
      </c>
      <c r="JD48" s="240">
        <f t="shared" si="44"/>
        <v>0</v>
      </c>
      <c r="JE48" s="240">
        <f t="shared" si="45"/>
        <v>0</v>
      </c>
      <c r="JF48" s="240">
        <f t="shared" si="46"/>
        <v>0</v>
      </c>
      <c r="JG48" s="240">
        <f t="shared" si="47"/>
        <v>0</v>
      </c>
      <c r="JH48" s="241">
        <f t="shared" si="48"/>
        <v>0</v>
      </c>
      <c r="JI48" s="307"/>
      <c r="JJ48" s="243"/>
    </row>
    <row r="49" spans="1:270" x14ac:dyDescent="0.55000000000000004">
      <c r="A49" s="213">
        <v>38</v>
      </c>
      <c r="B49" s="214"/>
      <c r="C49" s="215"/>
      <c r="D49" s="215"/>
      <c r="E49" s="215"/>
      <c r="F49" s="215"/>
      <c r="G49" s="215"/>
      <c r="H49" s="215"/>
      <c r="I49" s="215" t="s">
        <v>561</v>
      </c>
      <c r="J49" s="216">
        <v>0</v>
      </c>
      <c r="K49" s="217" t="str">
        <f t="shared" si="32"/>
        <v>not done</v>
      </c>
      <c r="L49" s="64"/>
      <c r="M49" s="219"/>
      <c r="N49" s="220" t="e">
        <f>List1_1[[#This Row],[Latest start date]]</f>
        <v>#VALUE!</v>
      </c>
      <c r="O49" s="221" t="str">
        <f t="shared" si="7"/>
        <v/>
      </c>
      <c r="P49" s="222" t="e">
        <f t="shared" si="8"/>
        <v>#VALUE!</v>
      </c>
      <c r="Q49" s="223" t="e">
        <f t="shared" si="9"/>
        <v>#VALUE!</v>
      </c>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4"/>
      <c r="GH49" s="224"/>
      <c r="GI49" s="224"/>
      <c r="GJ49" s="224"/>
      <c r="GK49" s="224"/>
      <c r="GL49" s="224"/>
      <c r="GM49" s="224"/>
      <c r="GN49" s="224"/>
      <c r="GO49" s="224"/>
      <c r="GP49" s="218"/>
      <c r="GQ49" s="244"/>
      <c r="GR49" s="244"/>
      <c r="GS49" s="244"/>
      <c r="GT49" s="244"/>
      <c r="GU49" s="244"/>
      <c r="GV49" s="226"/>
      <c r="GW49" s="244"/>
      <c r="GX49" s="226"/>
      <c r="GY49" s="226"/>
      <c r="GZ49" s="226"/>
      <c r="HA49" s="226"/>
      <c r="HB49" s="226"/>
      <c r="HC49" s="227"/>
      <c r="HD49" s="228"/>
      <c r="HE49" s="228"/>
      <c r="HF49" s="276">
        <f t="shared" si="10"/>
        <v>0</v>
      </c>
      <c r="HG49" s="276">
        <f>List1_1[[#This Row],[HR 1 Rate 
(autofill)]]*List1_1[[#This Row],[HR 1 Effort ]]</f>
        <v>0</v>
      </c>
      <c r="HH49" s="229"/>
      <c r="HI49" s="228"/>
      <c r="HJ49" s="276">
        <f t="shared" si="11"/>
        <v>0</v>
      </c>
      <c r="HK49" s="276">
        <f>List1_1[[#This Row],[HR 2 Effort ]]*List1_1[[#This Row],[HR 2 Rate 
(autofill)]]</f>
        <v>0</v>
      </c>
      <c r="HL49" s="228"/>
      <c r="HM49" s="228"/>
      <c r="HN49" s="276">
        <f t="shared" si="12"/>
        <v>0</v>
      </c>
      <c r="HO49" s="276">
        <f>List1_1[[#This Row],[HR 3 Rate 
(autofill)]]*List1_1[[#This Row],[HR 3 Effort ]]</f>
        <v>0</v>
      </c>
      <c r="HP49" s="229"/>
      <c r="HQ49" s="228"/>
      <c r="HR49" s="276">
        <f t="shared" si="13"/>
        <v>0</v>
      </c>
      <c r="HS49" s="276">
        <f>List1_1[[#This Row],[HR 4 Rate 
(autofill)]]*List1_1[[#This Row],[HR 4 Effort ]]</f>
        <v>0</v>
      </c>
      <c r="HT49" s="229"/>
      <c r="HU49" s="230">
        <f>List1_1[[#This Row],[HR 1 cost estimate
(autofill)]]+List1_1[[#This Row],[HR 2 cost estimate 
(autofill)]]+List1_1[[#This Row],[HR 3 cost estimate 
(autofill)]]+List1_1[[#This Row],[HR 4 cost estimate 
(autofill)]]</f>
        <v>0</v>
      </c>
      <c r="HV49" s="229"/>
      <c r="HW49" s="229"/>
      <c r="HX49" s="231">
        <f>List1_1[[#This Row],[HR subtotal]]+List1_1[[#This Row],[Estimated Cost of goods &amp; materials / other]]</f>
        <v>0</v>
      </c>
      <c r="HY49" s="232">
        <f>(List1_1[[#This Row],[Total Estimated Cost ]]*List1_1[[#This Row],[Percent Complete]])/100</f>
        <v>0</v>
      </c>
      <c r="HZ49" s="233">
        <f t="shared" si="34"/>
        <v>0</v>
      </c>
      <c r="IA49" s="233">
        <f t="shared" si="34"/>
        <v>0</v>
      </c>
      <c r="IB49" s="233">
        <f t="shared" si="34"/>
        <v>0</v>
      </c>
      <c r="IC49" s="233">
        <f t="shared" si="34"/>
        <v>0</v>
      </c>
      <c r="ID49" s="233">
        <f t="shared" si="34"/>
        <v>0</v>
      </c>
      <c r="IE49" s="233">
        <f t="shared" si="34"/>
        <v>0</v>
      </c>
      <c r="IF49" s="233">
        <f t="shared" si="34"/>
        <v>0</v>
      </c>
      <c r="IG49" s="233">
        <f t="shared" si="34"/>
        <v>0</v>
      </c>
      <c r="IH49" s="233">
        <f t="shared" si="34"/>
        <v>0</v>
      </c>
      <c r="II49" s="233">
        <f t="shared" si="34"/>
        <v>0</v>
      </c>
      <c r="IJ49" s="233">
        <f t="shared" si="34"/>
        <v>0</v>
      </c>
      <c r="IK49" s="233">
        <f t="shared" si="34"/>
        <v>0</v>
      </c>
      <c r="IL49" s="233">
        <f t="shared" si="15"/>
        <v>0</v>
      </c>
      <c r="IM49" s="245">
        <f t="shared" si="16"/>
        <v>0</v>
      </c>
      <c r="IN49" s="246">
        <f t="shared" si="17"/>
        <v>0</v>
      </c>
      <c r="IO49" s="235"/>
      <c r="IP49" s="236">
        <f>List1_1[[#This Row],[Total Estimated Cost ]]-List1_1[[#This Row],[Actual Cost]]</f>
        <v>0</v>
      </c>
      <c r="IQ49" s="237"/>
      <c r="IR49" s="237"/>
      <c r="IS49" s="238"/>
      <c r="IT49" s="239"/>
      <c r="IU49" s="240">
        <f t="shared" si="35"/>
        <v>0</v>
      </c>
      <c r="IV49" s="240">
        <f t="shared" si="36"/>
        <v>0</v>
      </c>
      <c r="IW49" s="240">
        <f t="shared" si="37"/>
        <v>0</v>
      </c>
      <c r="IX49" s="240">
        <f t="shared" si="38"/>
        <v>0</v>
      </c>
      <c r="IY49" s="240">
        <f t="shared" si="39"/>
        <v>0</v>
      </c>
      <c r="IZ49" s="240">
        <f t="shared" si="40"/>
        <v>0</v>
      </c>
      <c r="JA49" s="240">
        <f t="shared" si="41"/>
        <v>0</v>
      </c>
      <c r="JB49" s="240">
        <f t="shared" si="42"/>
        <v>0</v>
      </c>
      <c r="JC49" s="240">
        <f t="shared" si="43"/>
        <v>0</v>
      </c>
      <c r="JD49" s="240">
        <f t="shared" si="44"/>
        <v>0</v>
      </c>
      <c r="JE49" s="240">
        <f t="shared" si="45"/>
        <v>0</v>
      </c>
      <c r="JF49" s="240">
        <f t="shared" si="46"/>
        <v>0</v>
      </c>
      <c r="JG49" s="240">
        <f t="shared" si="47"/>
        <v>0</v>
      </c>
      <c r="JH49" s="241">
        <f t="shared" si="48"/>
        <v>0</v>
      </c>
      <c r="JI49" s="307"/>
      <c r="JJ49" s="243"/>
    </row>
    <row r="50" spans="1:270" x14ac:dyDescent="0.55000000000000004">
      <c r="A50" s="213">
        <v>39</v>
      </c>
      <c r="B50" s="214"/>
      <c r="C50" s="215"/>
      <c r="D50" s="215"/>
      <c r="E50" s="215"/>
      <c r="F50" s="215"/>
      <c r="G50" s="215"/>
      <c r="H50" s="215"/>
      <c r="I50" s="215" t="s">
        <v>561</v>
      </c>
      <c r="J50" s="216">
        <v>0</v>
      </c>
      <c r="K50" s="217" t="str">
        <f t="shared" si="32"/>
        <v>not done</v>
      </c>
      <c r="L50" s="64"/>
      <c r="M50" s="219"/>
      <c r="N50" s="220" t="e">
        <f>List1_1[[#This Row],[Latest start date]]</f>
        <v>#VALUE!</v>
      </c>
      <c r="O50" s="221" t="str">
        <f t="shared" si="7"/>
        <v/>
      </c>
      <c r="P50" s="222" t="e">
        <f t="shared" si="8"/>
        <v>#VALUE!</v>
      </c>
      <c r="Q50" s="223" t="e">
        <f t="shared" si="9"/>
        <v>#VALUE!</v>
      </c>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18"/>
      <c r="GQ50" s="244"/>
      <c r="GR50" s="244"/>
      <c r="GS50" s="244"/>
      <c r="GT50" s="244"/>
      <c r="GU50" s="244"/>
      <c r="GV50" s="226"/>
      <c r="GW50" s="244"/>
      <c r="GX50" s="226"/>
      <c r="GY50" s="226"/>
      <c r="GZ50" s="226"/>
      <c r="HA50" s="226"/>
      <c r="HB50" s="226"/>
      <c r="HC50" s="227"/>
      <c r="HD50" s="228"/>
      <c r="HE50" s="228"/>
      <c r="HF50" s="276">
        <f t="shared" si="10"/>
        <v>0</v>
      </c>
      <c r="HG50" s="276">
        <f>List1_1[[#This Row],[HR 1 Rate 
(autofill)]]*List1_1[[#This Row],[HR 1 Effort ]]</f>
        <v>0</v>
      </c>
      <c r="HH50" s="229"/>
      <c r="HI50" s="228"/>
      <c r="HJ50" s="276">
        <f t="shared" si="11"/>
        <v>0</v>
      </c>
      <c r="HK50" s="276">
        <f>List1_1[[#This Row],[HR 2 Effort ]]*List1_1[[#This Row],[HR 2 Rate 
(autofill)]]</f>
        <v>0</v>
      </c>
      <c r="HL50" s="228"/>
      <c r="HM50" s="228"/>
      <c r="HN50" s="276">
        <f t="shared" si="12"/>
        <v>0</v>
      </c>
      <c r="HO50" s="276">
        <f>List1_1[[#This Row],[HR 3 Rate 
(autofill)]]*List1_1[[#This Row],[HR 3 Effort ]]</f>
        <v>0</v>
      </c>
      <c r="HP50" s="229"/>
      <c r="HQ50" s="228"/>
      <c r="HR50" s="276">
        <f t="shared" si="13"/>
        <v>0</v>
      </c>
      <c r="HS50" s="276">
        <f>List1_1[[#This Row],[HR 4 Rate 
(autofill)]]*List1_1[[#This Row],[HR 4 Effort ]]</f>
        <v>0</v>
      </c>
      <c r="HT50" s="229"/>
      <c r="HU50" s="230">
        <f>List1_1[[#This Row],[HR 1 cost estimate
(autofill)]]+List1_1[[#This Row],[HR 2 cost estimate 
(autofill)]]+List1_1[[#This Row],[HR 3 cost estimate 
(autofill)]]+List1_1[[#This Row],[HR 4 cost estimate 
(autofill)]]</f>
        <v>0</v>
      </c>
      <c r="HV50" s="229"/>
      <c r="HW50" s="229"/>
      <c r="HX50" s="231">
        <f>List1_1[[#This Row],[HR subtotal]]+List1_1[[#This Row],[Estimated Cost of goods &amp; materials / other]]</f>
        <v>0</v>
      </c>
      <c r="HY50" s="232">
        <f>(List1_1[[#This Row],[Total Estimated Cost ]]*List1_1[[#This Row],[Percent Complete]])/100</f>
        <v>0</v>
      </c>
      <c r="HZ50" s="233">
        <f t="shared" si="34"/>
        <v>0</v>
      </c>
      <c r="IA50" s="233">
        <f t="shared" si="34"/>
        <v>0</v>
      </c>
      <c r="IB50" s="233">
        <f t="shared" si="34"/>
        <v>0</v>
      </c>
      <c r="IC50" s="233">
        <f t="shared" si="34"/>
        <v>0</v>
      </c>
      <c r="ID50" s="233">
        <f t="shared" si="34"/>
        <v>0</v>
      </c>
      <c r="IE50" s="233">
        <f t="shared" si="34"/>
        <v>0</v>
      </c>
      <c r="IF50" s="233">
        <f t="shared" si="34"/>
        <v>0</v>
      </c>
      <c r="IG50" s="233">
        <f t="shared" si="34"/>
        <v>0</v>
      </c>
      <c r="IH50" s="233">
        <f t="shared" si="34"/>
        <v>0</v>
      </c>
      <c r="II50" s="233">
        <f t="shared" si="34"/>
        <v>0</v>
      </c>
      <c r="IJ50" s="233">
        <f t="shared" si="34"/>
        <v>0</v>
      </c>
      <c r="IK50" s="233">
        <f t="shared" si="34"/>
        <v>0</v>
      </c>
      <c r="IL50" s="233">
        <f t="shared" si="15"/>
        <v>0</v>
      </c>
      <c r="IM50" s="245">
        <f t="shared" si="16"/>
        <v>0</v>
      </c>
      <c r="IN50" s="246">
        <f t="shared" si="17"/>
        <v>0</v>
      </c>
      <c r="IO50" s="235"/>
      <c r="IP50" s="236">
        <f>List1_1[[#This Row],[Total Estimated Cost ]]-List1_1[[#This Row],[Actual Cost]]</f>
        <v>0</v>
      </c>
      <c r="IQ50" s="237"/>
      <c r="IR50" s="237"/>
      <c r="IS50" s="238"/>
      <c r="IT50" s="239"/>
      <c r="IU50" s="240">
        <f t="shared" si="35"/>
        <v>0</v>
      </c>
      <c r="IV50" s="240">
        <f t="shared" si="36"/>
        <v>0</v>
      </c>
      <c r="IW50" s="240">
        <f t="shared" si="37"/>
        <v>0</v>
      </c>
      <c r="IX50" s="240">
        <f t="shared" si="38"/>
        <v>0</v>
      </c>
      <c r="IY50" s="240">
        <f t="shared" si="39"/>
        <v>0</v>
      </c>
      <c r="IZ50" s="240">
        <f t="shared" si="40"/>
        <v>0</v>
      </c>
      <c r="JA50" s="240">
        <f t="shared" si="41"/>
        <v>0</v>
      </c>
      <c r="JB50" s="240">
        <f t="shared" si="42"/>
        <v>0</v>
      </c>
      <c r="JC50" s="240">
        <f t="shared" si="43"/>
        <v>0</v>
      </c>
      <c r="JD50" s="240">
        <f t="shared" si="44"/>
        <v>0</v>
      </c>
      <c r="JE50" s="240">
        <f t="shared" si="45"/>
        <v>0</v>
      </c>
      <c r="JF50" s="240">
        <f t="shared" si="46"/>
        <v>0</v>
      </c>
      <c r="JG50" s="240">
        <f t="shared" si="47"/>
        <v>0</v>
      </c>
      <c r="JH50" s="241">
        <f t="shared" si="48"/>
        <v>0</v>
      </c>
      <c r="JI50" s="307"/>
      <c r="JJ50" s="243"/>
    </row>
    <row r="51" spans="1:270" x14ac:dyDescent="0.55000000000000004">
      <c r="A51" s="213">
        <v>40</v>
      </c>
      <c r="B51" s="214"/>
      <c r="C51" s="215"/>
      <c r="D51" s="215"/>
      <c r="E51" s="215"/>
      <c r="F51" s="215"/>
      <c r="G51" s="215"/>
      <c r="H51" s="215"/>
      <c r="I51" s="215" t="s">
        <v>561</v>
      </c>
      <c r="J51" s="216">
        <v>0</v>
      </c>
      <c r="K51" s="217" t="str">
        <f t="shared" si="32"/>
        <v>not done</v>
      </c>
      <c r="L51" s="64"/>
      <c r="M51" s="219"/>
      <c r="N51" s="220" t="e">
        <f>List1_1[[#This Row],[Latest start date]]</f>
        <v>#VALUE!</v>
      </c>
      <c r="O51" s="221" t="str">
        <f t="shared" si="7"/>
        <v/>
      </c>
      <c r="P51" s="222" t="e">
        <f t="shared" si="8"/>
        <v>#VALUE!</v>
      </c>
      <c r="Q51" s="223" t="e">
        <f t="shared" si="9"/>
        <v>#VALUE!</v>
      </c>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224"/>
      <c r="FJ51" s="224"/>
      <c r="FK51" s="224"/>
      <c r="FL51" s="224"/>
      <c r="FM51" s="224"/>
      <c r="FN51" s="224"/>
      <c r="FO51" s="224"/>
      <c r="FP51" s="224"/>
      <c r="FQ51" s="224"/>
      <c r="FR51" s="224"/>
      <c r="FS51" s="224"/>
      <c r="FT51" s="224"/>
      <c r="FU51" s="224"/>
      <c r="FV51" s="224"/>
      <c r="FW51" s="224"/>
      <c r="FX51" s="224"/>
      <c r="FY51" s="224"/>
      <c r="FZ51" s="224"/>
      <c r="GA51" s="224"/>
      <c r="GB51" s="224"/>
      <c r="GC51" s="224"/>
      <c r="GD51" s="224"/>
      <c r="GE51" s="224"/>
      <c r="GF51" s="224"/>
      <c r="GG51" s="224"/>
      <c r="GH51" s="224"/>
      <c r="GI51" s="224"/>
      <c r="GJ51" s="224"/>
      <c r="GK51" s="224"/>
      <c r="GL51" s="224"/>
      <c r="GM51" s="224"/>
      <c r="GN51" s="224"/>
      <c r="GO51" s="224"/>
      <c r="GP51" s="218"/>
      <c r="GQ51" s="244"/>
      <c r="GR51" s="244"/>
      <c r="GS51" s="244"/>
      <c r="GT51" s="244"/>
      <c r="GU51" s="244"/>
      <c r="GV51" s="226"/>
      <c r="GW51" s="244"/>
      <c r="GX51" s="226"/>
      <c r="GY51" s="226"/>
      <c r="GZ51" s="226"/>
      <c r="HA51" s="226"/>
      <c r="HB51" s="226"/>
      <c r="HC51" s="227"/>
      <c r="HD51" s="228"/>
      <c r="HE51" s="228"/>
      <c r="HF51" s="276">
        <f t="shared" si="10"/>
        <v>0</v>
      </c>
      <c r="HG51" s="276">
        <f>List1_1[[#This Row],[HR 1 Rate 
(autofill)]]*List1_1[[#This Row],[HR 1 Effort ]]</f>
        <v>0</v>
      </c>
      <c r="HH51" s="229"/>
      <c r="HI51" s="228"/>
      <c r="HJ51" s="276">
        <f t="shared" si="11"/>
        <v>0</v>
      </c>
      <c r="HK51" s="276">
        <f>List1_1[[#This Row],[HR 2 Effort ]]*List1_1[[#This Row],[HR 2 Rate 
(autofill)]]</f>
        <v>0</v>
      </c>
      <c r="HL51" s="228"/>
      <c r="HM51" s="228"/>
      <c r="HN51" s="276">
        <f t="shared" si="12"/>
        <v>0</v>
      </c>
      <c r="HO51" s="276">
        <f>List1_1[[#This Row],[HR 3 Rate 
(autofill)]]*List1_1[[#This Row],[HR 3 Effort ]]</f>
        <v>0</v>
      </c>
      <c r="HP51" s="229"/>
      <c r="HQ51" s="228"/>
      <c r="HR51" s="276">
        <f t="shared" si="13"/>
        <v>0</v>
      </c>
      <c r="HS51" s="276">
        <f>List1_1[[#This Row],[HR 4 Rate 
(autofill)]]*List1_1[[#This Row],[HR 4 Effort ]]</f>
        <v>0</v>
      </c>
      <c r="HT51" s="229"/>
      <c r="HU51" s="230">
        <f>List1_1[[#This Row],[HR 1 cost estimate
(autofill)]]+List1_1[[#This Row],[HR 2 cost estimate 
(autofill)]]+List1_1[[#This Row],[HR 3 cost estimate 
(autofill)]]+List1_1[[#This Row],[HR 4 cost estimate 
(autofill)]]</f>
        <v>0</v>
      </c>
      <c r="HV51" s="229"/>
      <c r="HW51" s="229"/>
      <c r="HX51" s="231">
        <f>List1_1[[#This Row],[HR subtotal]]+List1_1[[#This Row],[Estimated Cost of goods &amp; materials / other]]</f>
        <v>0</v>
      </c>
      <c r="HY51" s="232">
        <f>(List1_1[[#This Row],[Total Estimated Cost ]]*List1_1[[#This Row],[Percent Complete]])/100</f>
        <v>0</v>
      </c>
      <c r="HZ51" s="233">
        <f t="shared" si="34"/>
        <v>0</v>
      </c>
      <c r="IA51" s="233">
        <f t="shared" si="34"/>
        <v>0</v>
      </c>
      <c r="IB51" s="233">
        <f t="shared" si="34"/>
        <v>0</v>
      </c>
      <c r="IC51" s="233">
        <f t="shared" si="34"/>
        <v>0</v>
      </c>
      <c r="ID51" s="233">
        <f t="shared" si="34"/>
        <v>0</v>
      </c>
      <c r="IE51" s="233">
        <f t="shared" si="34"/>
        <v>0</v>
      </c>
      <c r="IF51" s="233">
        <f t="shared" si="34"/>
        <v>0</v>
      </c>
      <c r="IG51" s="233">
        <f t="shared" si="34"/>
        <v>0</v>
      </c>
      <c r="IH51" s="233">
        <f t="shared" si="34"/>
        <v>0</v>
      </c>
      <c r="II51" s="233">
        <f t="shared" si="34"/>
        <v>0</v>
      </c>
      <c r="IJ51" s="233">
        <f t="shared" si="34"/>
        <v>0</v>
      </c>
      <c r="IK51" s="233">
        <f t="shared" si="34"/>
        <v>0</v>
      </c>
      <c r="IL51" s="233">
        <f t="shared" si="15"/>
        <v>0</v>
      </c>
      <c r="IM51" s="245">
        <f t="shared" si="16"/>
        <v>0</v>
      </c>
      <c r="IN51" s="246">
        <f t="shared" si="17"/>
        <v>0</v>
      </c>
      <c r="IO51" s="235"/>
      <c r="IP51" s="236">
        <f>List1_1[[#This Row],[Total Estimated Cost ]]-List1_1[[#This Row],[Actual Cost]]</f>
        <v>0</v>
      </c>
      <c r="IQ51" s="237"/>
      <c r="IR51" s="237"/>
      <c r="IS51" s="238"/>
      <c r="IT51" s="239"/>
      <c r="IU51" s="240">
        <f t="shared" si="35"/>
        <v>0</v>
      </c>
      <c r="IV51" s="240">
        <f t="shared" si="36"/>
        <v>0</v>
      </c>
      <c r="IW51" s="240">
        <f t="shared" si="37"/>
        <v>0</v>
      </c>
      <c r="IX51" s="240">
        <f t="shared" si="38"/>
        <v>0</v>
      </c>
      <c r="IY51" s="240">
        <f t="shared" si="39"/>
        <v>0</v>
      </c>
      <c r="IZ51" s="240">
        <f t="shared" si="40"/>
        <v>0</v>
      </c>
      <c r="JA51" s="240">
        <f t="shared" si="41"/>
        <v>0</v>
      </c>
      <c r="JB51" s="240">
        <f t="shared" si="42"/>
        <v>0</v>
      </c>
      <c r="JC51" s="240">
        <f t="shared" si="43"/>
        <v>0</v>
      </c>
      <c r="JD51" s="240">
        <f t="shared" si="44"/>
        <v>0</v>
      </c>
      <c r="JE51" s="240">
        <f t="shared" si="45"/>
        <v>0</v>
      </c>
      <c r="JF51" s="240">
        <f t="shared" si="46"/>
        <v>0</v>
      </c>
      <c r="JG51" s="240">
        <f t="shared" si="47"/>
        <v>0</v>
      </c>
      <c r="JH51" s="241">
        <f t="shared" si="48"/>
        <v>0</v>
      </c>
      <c r="JI51" s="307"/>
      <c r="JJ51" s="243"/>
    </row>
    <row r="52" spans="1:270" x14ac:dyDescent="0.55000000000000004">
      <c r="A52" s="213">
        <v>41</v>
      </c>
      <c r="B52" s="214"/>
      <c r="C52" s="215"/>
      <c r="D52" s="215"/>
      <c r="E52" s="215"/>
      <c r="F52" s="215"/>
      <c r="G52" s="215"/>
      <c r="H52" s="215"/>
      <c r="I52" s="215" t="s">
        <v>561</v>
      </c>
      <c r="J52" s="216">
        <v>0</v>
      </c>
      <c r="K52" s="217" t="str">
        <f t="shared" si="32"/>
        <v>not done</v>
      </c>
      <c r="L52" s="64"/>
      <c r="M52" s="219"/>
      <c r="N52" s="220" t="e">
        <f>List1_1[[#This Row],[Latest start date]]</f>
        <v>#VALUE!</v>
      </c>
      <c r="O52" s="221" t="str">
        <f t="shared" si="7"/>
        <v/>
      </c>
      <c r="P52" s="222" t="e">
        <f t="shared" si="8"/>
        <v>#VALUE!</v>
      </c>
      <c r="Q52" s="223" t="e">
        <f t="shared" si="9"/>
        <v>#VALUE!</v>
      </c>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4"/>
      <c r="GH52" s="224"/>
      <c r="GI52" s="224"/>
      <c r="GJ52" s="224"/>
      <c r="GK52" s="224"/>
      <c r="GL52" s="224"/>
      <c r="GM52" s="224"/>
      <c r="GN52" s="224"/>
      <c r="GO52" s="224"/>
      <c r="GP52" s="218"/>
      <c r="GQ52" s="244"/>
      <c r="GR52" s="244"/>
      <c r="GS52" s="244"/>
      <c r="GT52" s="244"/>
      <c r="GU52" s="244"/>
      <c r="GV52" s="226"/>
      <c r="GW52" s="244"/>
      <c r="GX52" s="226"/>
      <c r="GY52" s="226"/>
      <c r="GZ52" s="226"/>
      <c r="HA52" s="226"/>
      <c r="HB52" s="226"/>
      <c r="HC52" s="227"/>
      <c r="HD52" s="228"/>
      <c r="HE52" s="228"/>
      <c r="HF52" s="276">
        <f t="shared" si="10"/>
        <v>0</v>
      </c>
      <c r="HG52" s="276">
        <f>List1_1[[#This Row],[HR 1 Rate 
(autofill)]]*List1_1[[#This Row],[HR 1 Effort ]]</f>
        <v>0</v>
      </c>
      <c r="HH52" s="229"/>
      <c r="HI52" s="228"/>
      <c r="HJ52" s="276">
        <f t="shared" si="11"/>
        <v>0</v>
      </c>
      <c r="HK52" s="276">
        <f>List1_1[[#This Row],[HR 2 Effort ]]*List1_1[[#This Row],[HR 2 Rate 
(autofill)]]</f>
        <v>0</v>
      </c>
      <c r="HL52" s="228"/>
      <c r="HM52" s="228"/>
      <c r="HN52" s="276">
        <f t="shared" si="12"/>
        <v>0</v>
      </c>
      <c r="HO52" s="276">
        <f>List1_1[[#This Row],[HR 3 Rate 
(autofill)]]*List1_1[[#This Row],[HR 3 Effort ]]</f>
        <v>0</v>
      </c>
      <c r="HP52" s="229"/>
      <c r="HQ52" s="228"/>
      <c r="HR52" s="276">
        <f t="shared" si="13"/>
        <v>0</v>
      </c>
      <c r="HS52" s="276">
        <f>List1_1[[#This Row],[HR 4 Rate 
(autofill)]]*List1_1[[#This Row],[HR 4 Effort ]]</f>
        <v>0</v>
      </c>
      <c r="HT52" s="229"/>
      <c r="HU52" s="230">
        <f>List1_1[[#This Row],[HR 1 cost estimate
(autofill)]]+List1_1[[#This Row],[HR 2 cost estimate 
(autofill)]]+List1_1[[#This Row],[HR 3 cost estimate 
(autofill)]]+List1_1[[#This Row],[HR 4 cost estimate 
(autofill)]]</f>
        <v>0</v>
      </c>
      <c r="HV52" s="229"/>
      <c r="HW52" s="229"/>
      <c r="HX52" s="231">
        <f>List1_1[[#This Row],[HR subtotal]]+List1_1[[#This Row],[Estimated Cost of goods &amp; materials / other]]</f>
        <v>0</v>
      </c>
      <c r="HY52" s="232">
        <f>(List1_1[[#This Row],[Total Estimated Cost ]]*List1_1[[#This Row],[Percent Complete]])/100</f>
        <v>0</v>
      </c>
      <c r="HZ52" s="233">
        <f t="shared" si="34"/>
        <v>0</v>
      </c>
      <c r="IA52" s="233">
        <f t="shared" si="34"/>
        <v>0</v>
      </c>
      <c r="IB52" s="233">
        <f t="shared" si="34"/>
        <v>0</v>
      </c>
      <c r="IC52" s="233">
        <f t="shared" si="34"/>
        <v>0</v>
      </c>
      <c r="ID52" s="233">
        <f t="shared" si="34"/>
        <v>0</v>
      </c>
      <c r="IE52" s="233">
        <f t="shared" si="34"/>
        <v>0</v>
      </c>
      <c r="IF52" s="233">
        <f t="shared" si="34"/>
        <v>0</v>
      </c>
      <c r="IG52" s="233">
        <f t="shared" si="34"/>
        <v>0</v>
      </c>
      <c r="IH52" s="233">
        <f t="shared" si="34"/>
        <v>0</v>
      </c>
      <c r="II52" s="233">
        <f t="shared" si="34"/>
        <v>0</v>
      </c>
      <c r="IJ52" s="233">
        <f t="shared" si="34"/>
        <v>0</v>
      </c>
      <c r="IK52" s="233">
        <f t="shared" si="34"/>
        <v>0</v>
      </c>
      <c r="IL52" s="233">
        <f t="shared" si="15"/>
        <v>0</v>
      </c>
      <c r="IM52" s="245">
        <f t="shared" si="16"/>
        <v>0</v>
      </c>
      <c r="IN52" s="246">
        <f t="shared" si="17"/>
        <v>0</v>
      </c>
      <c r="IO52" s="235"/>
      <c r="IP52" s="236">
        <f>List1_1[[#This Row],[Total Estimated Cost ]]-List1_1[[#This Row],[Actual Cost]]</f>
        <v>0</v>
      </c>
      <c r="IQ52" s="237"/>
      <c r="IR52" s="237"/>
      <c r="IS52" s="238"/>
      <c r="IT52" s="239"/>
      <c r="IU52" s="240">
        <f t="shared" si="35"/>
        <v>0</v>
      </c>
      <c r="IV52" s="240">
        <f t="shared" si="36"/>
        <v>0</v>
      </c>
      <c r="IW52" s="240">
        <f t="shared" si="37"/>
        <v>0</v>
      </c>
      <c r="IX52" s="240">
        <f t="shared" si="38"/>
        <v>0</v>
      </c>
      <c r="IY52" s="240">
        <f t="shared" si="39"/>
        <v>0</v>
      </c>
      <c r="IZ52" s="240">
        <f t="shared" si="40"/>
        <v>0</v>
      </c>
      <c r="JA52" s="240">
        <f t="shared" si="41"/>
        <v>0</v>
      </c>
      <c r="JB52" s="240">
        <f t="shared" si="42"/>
        <v>0</v>
      </c>
      <c r="JC52" s="240">
        <f t="shared" si="43"/>
        <v>0</v>
      </c>
      <c r="JD52" s="240">
        <f t="shared" si="44"/>
        <v>0</v>
      </c>
      <c r="JE52" s="240">
        <f t="shared" si="45"/>
        <v>0</v>
      </c>
      <c r="JF52" s="240">
        <f t="shared" si="46"/>
        <v>0</v>
      </c>
      <c r="JG52" s="240">
        <f t="shared" si="47"/>
        <v>0</v>
      </c>
      <c r="JH52" s="241">
        <f t="shared" si="48"/>
        <v>0</v>
      </c>
      <c r="JI52" s="307"/>
      <c r="JJ52" s="243"/>
    </row>
    <row r="53" spans="1:270" x14ac:dyDescent="0.55000000000000004">
      <c r="A53" s="213">
        <v>42</v>
      </c>
      <c r="B53" s="214"/>
      <c r="C53" s="215"/>
      <c r="D53" s="215"/>
      <c r="E53" s="215"/>
      <c r="F53" s="215"/>
      <c r="G53" s="215"/>
      <c r="H53" s="215"/>
      <c r="I53" s="215" t="s">
        <v>561</v>
      </c>
      <c r="J53" s="216">
        <v>0</v>
      </c>
      <c r="K53" s="217" t="str">
        <f t="shared" si="32"/>
        <v>not done</v>
      </c>
      <c r="L53" s="64"/>
      <c r="M53" s="219"/>
      <c r="N53" s="220" t="e">
        <f>List1_1[[#This Row],[Latest start date]]</f>
        <v>#VALUE!</v>
      </c>
      <c r="O53" s="221" t="str">
        <f t="shared" si="7"/>
        <v/>
      </c>
      <c r="P53" s="222" t="e">
        <f t="shared" si="8"/>
        <v>#VALUE!</v>
      </c>
      <c r="Q53" s="223" t="e">
        <f t="shared" si="9"/>
        <v>#VALUE!</v>
      </c>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4"/>
      <c r="GH53" s="224"/>
      <c r="GI53" s="224"/>
      <c r="GJ53" s="224"/>
      <c r="GK53" s="224"/>
      <c r="GL53" s="224"/>
      <c r="GM53" s="224"/>
      <c r="GN53" s="224"/>
      <c r="GO53" s="224"/>
      <c r="GP53" s="218"/>
      <c r="GQ53" s="244"/>
      <c r="GR53" s="244"/>
      <c r="GS53" s="244"/>
      <c r="GT53" s="244"/>
      <c r="GU53" s="244"/>
      <c r="GV53" s="226"/>
      <c r="GW53" s="244"/>
      <c r="GX53" s="226"/>
      <c r="GY53" s="226"/>
      <c r="GZ53" s="226"/>
      <c r="HA53" s="226"/>
      <c r="HB53" s="226"/>
      <c r="HC53" s="227"/>
      <c r="HD53" s="228"/>
      <c r="HE53" s="228"/>
      <c r="HF53" s="276">
        <f t="shared" si="10"/>
        <v>0</v>
      </c>
      <c r="HG53" s="276">
        <f>List1_1[[#This Row],[HR 1 Rate 
(autofill)]]*List1_1[[#This Row],[HR 1 Effort ]]</f>
        <v>0</v>
      </c>
      <c r="HH53" s="229"/>
      <c r="HI53" s="228"/>
      <c r="HJ53" s="276">
        <f t="shared" si="11"/>
        <v>0</v>
      </c>
      <c r="HK53" s="276">
        <f>List1_1[[#This Row],[HR 2 Effort ]]*List1_1[[#This Row],[HR 2 Rate 
(autofill)]]</f>
        <v>0</v>
      </c>
      <c r="HL53" s="228"/>
      <c r="HM53" s="228"/>
      <c r="HN53" s="276">
        <f t="shared" si="12"/>
        <v>0</v>
      </c>
      <c r="HO53" s="276">
        <f>List1_1[[#This Row],[HR 3 Rate 
(autofill)]]*List1_1[[#This Row],[HR 3 Effort ]]</f>
        <v>0</v>
      </c>
      <c r="HP53" s="229"/>
      <c r="HQ53" s="228"/>
      <c r="HR53" s="276">
        <f t="shared" si="13"/>
        <v>0</v>
      </c>
      <c r="HS53" s="276">
        <f>List1_1[[#This Row],[HR 4 Rate 
(autofill)]]*List1_1[[#This Row],[HR 4 Effort ]]</f>
        <v>0</v>
      </c>
      <c r="HT53" s="229"/>
      <c r="HU53" s="230">
        <f>List1_1[[#This Row],[HR 1 cost estimate
(autofill)]]+List1_1[[#This Row],[HR 2 cost estimate 
(autofill)]]+List1_1[[#This Row],[HR 3 cost estimate 
(autofill)]]+List1_1[[#This Row],[HR 4 cost estimate 
(autofill)]]</f>
        <v>0</v>
      </c>
      <c r="HV53" s="229"/>
      <c r="HW53" s="229"/>
      <c r="HX53" s="231">
        <f>List1_1[[#This Row],[HR subtotal]]+List1_1[[#This Row],[Estimated Cost of goods &amp; materials / other]]</f>
        <v>0</v>
      </c>
      <c r="HY53" s="232">
        <f>(List1_1[[#This Row],[Total Estimated Cost ]]*List1_1[[#This Row],[Percent Complete]])/100</f>
        <v>0</v>
      </c>
      <c r="HZ53" s="233">
        <f t="shared" si="34"/>
        <v>0</v>
      </c>
      <c r="IA53" s="233">
        <f t="shared" si="34"/>
        <v>0</v>
      </c>
      <c r="IB53" s="233">
        <f t="shared" si="34"/>
        <v>0</v>
      </c>
      <c r="IC53" s="233">
        <f t="shared" si="34"/>
        <v>0</v>
      </c>
      <c r="ID53" s="233">
        <f t="shared" si="34"/>
        <v>0</v>
      </c>
      <c r="IE53" s="233">
        <f t="shared" si="34"/>
        <v>0</v>
      </c>
      <c r="IF53" s="233">
        <f t="shared" si="34"/>
        <v>0</v>
      </c>
      <c r="IG53" s="233">
        <f t="shared" si="34"/>
        <v>0</v>
      </c>
      <c r="IH53" s="233">
        <f t="shared" si="34"/>
        <v>0</v>
      </c>
      <c r="II53" s="233">
        <f t="shared" si="34"/>
        <v>0</v>
      </c>
      <c r="IJ53" s="233">
        <f t="shared" si="34"/>
        <v>0</v>
      </c>
      <c r="IK53" s="233">
        <f t="shared" si="34"/>
        <v>0</v>
      </c>
      <c r="IL53" s="233">
        <f t="shared" si="15"/>
        <v>0</v>
      </c>
      <c r="IM53" s="245">
        <f t="shared" si="16"/>
        <v>0</v>
      </c>
      <c r="IN53" s="246">
        <f t="shared" si="17"/>
        <v>0</v>
      </c>
      <c r="IO53" s="235"/>
      <c r="IP53" s="236">
        <f>List1_1[[#This Row],[Total Estimated Cost ]]-List1_1[[#This Row],[Actual Cost]]</f>
        <v>0</v>
      </c>
      <c r="IQ53" s="237"/>
      <c r="IR53" s="237"/>
      <c r="IS53" s="238"/>
      <c r="IT53" s="239"/>
      <c r="IU53" s="240">
        <f t="shared" si="35"/>
        <v>0</v>
      </c>
      <c r="IV53" s="240">
        <f t="shared" si="36"/>
        <v>0</v>
      </c>
      <c r="IW53" s="240">
        <f t="shared" si="37"/>
        <v>0</v>
      </c>
      <c r="IX53" s="240">
        <f t="shared" si="38"/>
        <v>0</v>
      </c>
      <c r="IY53" s="240">
        <f t="shared" si="39"/>
        <v>0</v>
      </c>
      <c r="IZ53" s="240">
        <f t="shared" si="40"/>
        <v>0</v>
      </c>
      <c r="JA53" s="240">
        <f t="shared" si="41"/>
        <v>0</v>
      </c>
      <c r="JB53" s="240">
        <f t="shared" si="42"/>
        <v>0</v>
      </c>
      <c r="JC53" s="240">
        <f t="shared" si="43"/>
        <v>0</v>
      </c>
      <c r="JD53" s="240">
        <f t="shared" si="44"/>
        <v>0</v>
      </c>
      <c r="JE53" s="240">
        <f t="shared" si="45"/>
        <v>0</v>
      </c>
      <c r="JF53" s="240">
        <f t="shared" si="46"/>
        <v>0</v>
      </c>
      <c r="JG53" s="240">
        <f t="shared" si="47"/>
        <v>0</v>
      </c>
      <c r="JH53" s="241">
        <f t="shared" si="48"/>
        <v>0</v>
      </c>
      <c r="JI53" s="307"/>
      <c r="JJ53" s="243"/>
    </row>
    <row r="54" spans="1:270" x14ac:dyDescent="0.55000000000000004">
      <c r="A54" s="213">
        <v>43</v>
      </c>
      <c r="B54" s="214"/>
      <c r="C54" s="215"/>
      <c r="D54" s="215"/>
      <c r="E54" s="215"/>
      <c r="F54" s="215"/>
      <c r="G54" s="215"/>
      <c r="H54" s="215"/>
      <c r="I54" s="215" t="s">
        <v>561</v>
      </c>
      <c r="J54" s="216">
        <v>0</v>
      </c>
      <c r="K54" s="217" t="str">
        <f t="shared" si="32"/>
        <v>not done</v>
      </c>
      <c r="L54" s="64"/>
      <c r="M54" s="219"/>
      <c r="N54" s="220" t="e">
        <f>List1_1[[#This Row],[Latest start date]]</f>
        <v>#VALUE!</v>
      </c>
      <c r="O54" s="221" t="str">
        <f t="shared" si="7"/>
        <v/>
      </c>
      <c r="P54" s="222" t="e">
        <f t="shared" si="8"/>
        <v>#VALUE!</v>
      </c>
      <c r="Q54" s="223" t="e">
        <f t="shared" si="9"/>
        <v>#VALUE!</v>
      </c>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c r="FF54" s="224"/>
      <c r="FG54" s="224"/>
      <c r="FH54" s="224"/>
      <c r="FI54" s="224"/>
      <c r="FJ54" s="224"/>
      <c r="FK54" s="224"/>
      <c r="FL54" s="224"/>
      <c r="FM54" s="224"/>
      <c r="FN54" s="224"/>
      <c r="FO54" s="224"/>
      <c r="FP54" s="224"/>
      <c r="FQ54" s="224"/>
      <c r="FR54" s="224"/>
      <c r="FS54" s="224"/>
      <c r="FT54" s="224"/>
      <c r="FU54" s="224"/>
      <c r="FV54" s="224"/>
      <c r="FW54" s="224"/>
      <c r="FX54" s="224"/>
      <c r="FY54" s="224"/>
      <c r="FZ54" s="224"/>
      <c r="GA54" s="224"/>
      <c r="GB54" s="224"/>
      <c r="GC54" s="224"/>
      <c r="GD54" s="224"/>
      <c r="GE54" s="224"/>
      <c r="GF54" s="224"/>
      <c r="GG54" s="224"/>
      <c r="GH54" s="224"/>
      <c r="GI54" s="224"/>
      <c r="GJ54" s="224"/>
      <c r="GK54" s="224"/>
      <c r="GL54" s="224"/>
      <c r="GM54" s="224"/>
      <c r="GN54" s="224"/>
      <c r="GO54" s="224"/>
      <c r="GP54" s="218"/>
      <c r="GQ54" s="244"/>
      <c r="GR54" s="244"/>
      <c r="GS54" s="244"/>
      <c r="GT54" s="244"/>
      <c r="GU54" s="244"/>
      <c r="GV54" s="226"/>
      <c r="GW54" s="244"/>
      <c r="GX54" s="226"/>
      <c r="GY54" s="226"/>
      <c r="GZ54" s="226"/>
      <c r="HA54" s="226"/>
      <c r="HB54" s="226"/>
      <c r="HC54" s="227"/>
      <c r="HD54" s="228"/>
      <c r="HE54" s="228"/>
      <c r="HF54" s="276">
        <f t="shared" si="10"/>
        <v>0</v>
      </c>
      <c r="HG54" s="276">
        <f>List1_1[[#This Row],[HR 1 Rate 
(autofill)]]*List1_1[[#This Row],[HR 1 Effort ]]</f>
        <v>0</v>
      </c>
      <c r="HH54" s="229"/>
      <c r="HI54" s="228"/>
      <c r="HJ54" s="276">
        <f t="shared" si="11"/>
        <v>0</v>
      </c>
      <c r="HK54" s="276">
        <f>List1_1[[#This Row],[HR 2 Effort ]]*List1_1[[#This Row],[HR 2 Rate 
(autofill)]]</f>
        <v>0</v>
      </c>
      <c r="HL54" s="228"/>
      <c r="HM54" s="228"/>
      <c r="HN54" s="276">
        <f t="shared" si="12"/>
        <v>0</v>
      </c>
      <c r="HO54" s="276">
        <f>List1_1[[#This Row],[HR 3 Rate 
(autofill)]]*List1_1[[#This Row],[HR 3 Effort ]]</f>
        <v>0</v>
      </c>
      <c r="HP54" s="229"/>
      <c r="HQ54" s="228"/>
      <c r="HR54" s="276">
        <f t="shared" si="13"/>
        <v>0</v>
      </c>
      <c r="HS54" s="276">
        <f>List1_1[[#This Row],[HR 4 Rate 
(autofill)]]*List1_1[[#This Row],[HR 4 Effort ]]</f>
        <v>0</v>
      </c>
      <c r="HT54" s="229"/>
      <c r="HU54" s="230">
        <f>List1_1[[#This Row],[HR 1 cost estimate
(autofill)]]+List1_1[[#This Row],[HR 2 cost estimate 
(autofill)]]+List1_1[[#This Row],[HR 3 cost estimate 
(autofill)]]+List1_1[[#This Row],[HR 4 cost estimate 
(autofill)]]</f>
        <v>0</v>
      </c>
      <c r="HV54" s="229"/>
      <c r="HW54" s="229"/>
      <c r="HX54" s="231">
        <f>List1_1[[#This Row],[HR subtotal]]+List1_1[[#This Row],[Estimated Cost of goods &amp; materials / other]]</f>
        <v>0</v>
      </c>
      <c r="HY54" s="232">
        <f>(List1_1[[#This Row],[Total Estimated Cost ]]*List1_1[[#This Row],[Percent Complete]])/100</f>
        <v>0</v>
      </c>
      <c r="HZ54" s="233">
        <f t="shared" si="34"/>
        <v>0</v>
      </c>
      <c r="IA54" s="233">
        <f t="shared" si="34"/>
        <v>0</v>
      </c>
      <c r="IB54" s="233">
        <f t="shared" si="34"/>
        <v>0</v>
      </c>
      <c r="IC54" s="233">
        <f t="shared" si="34"/>
        <v>0</v>
      </c>
      <c r="ID54" s="233">
        <f t="shared" si="34"/>
        <v>0</v>
      </c>
      <c r="IE54" s="233">
        <f t="shared" si="34"/>
        <v>0</v>
      </c>
      <c r="IF54" s="233">
        <f t="shared" si="34"/>
        <v>0</v>
      </c>
      <c r="IG54" s="233">
        <f t="shared" si="34"/>
        <v>0</v>
      </c>
      <c r="IH54" s="233">
        <f t="shared" si="34"/>
        <v>0</v>
      </c>
      <c r="II54" s="233">
        <f t="shared" si="34"/>
        <v>0</v>
      </c>
      <c r="IJ54" s="233">
        <f t="shared" si="34"/>
        <v>0</v>
      </c>
      <c r="IK54" s="233">
        <f t="shared" si="34"/>
        <v>0</v>
      </c>
      <c r="IL54" s="233">
        <f t="shared" si="15"/>
        <v>0</v>
      </c>
      <c r="IM54" s="245">
        <f t="shared" si="16"/>
        <v>0</v>
      </c>
      <c r="IN54" s="246">
        <f t="shared" si="17"/>
        <v>0</v>
      </c>
      <c r="IO54" s="235"/>
      <c r="IP54" s="236">
        <f>List1_1[[#This Row],[Total Estimated Cost ]]-List1_1[[#This Row],[Actual Cost]]</f>
        <v>0</v>
      </c>
      <c r="IQ54" s="237"/>
      <c r="IR54" s="237"/>
      <c r="IS54" s="238"/>
      <c r="IT54" s="239"/>
      <c r="IU54" s="240">
        <f t="shared" si="35"/>
        <v>0</v>
      </c>
      <c r="IV54" s="240">
        <f t="shared" si="36"/>
        <v>0</v>
      </c>
      <c r="IW54" s="240">
        <f t="shared" si="37"/>
        <v>0</v>
      </c>
      <c r="IX54" s="240">
        <f t="shared" si="38"/>
        <v>0</v>
      </c>
      <c r="IY54" s="240">
        <f t="shared" si="39"/>
        <v>0</v>
      </c>
      <c r="IZ54" s="240">
        <f t="shared" si="40"/>
        <v>0</v>
      </c>
      <c r="JA54" s="240">
        <f t="shared" si="41"/>
        <v>0</v>
      </c>
      <c r="JB54" s="240">
        <f t="shared" si="42"/>
        <v>0</v>
      </c>
      <c r="JC54" s="240">
        <f t="shared" si="43"/>
        <v>0</v>
      </c>
      <c r="JD54" s="240">
        <f t="shared" si="44"/>
        <v>0</v>
      </c>
      <c r="JE54" s="240">
        <f t="shared" si="45"/>
        <v>0</v>
      </c>
      <c r="JF54" s="240">
        <f t="shared" si="46"/>
        <v>0</v>
      </c>
      <c r="JG54" s="240">
        <f t="shared" si="47"/>
        <v>0</v>
      </c>
      <c r="JH54" s="241">
        <f t="shared" si="48"/>
        <v>0</v>
      </c>
      <c r="JI54" s="307"/>
      <c r="JJ54" s="243"/>
    </row>
    <row r="55" spans="1:270" x14ac:dyDescent="0.55000000000000004">
      <c r="A55" s="213">
        <v>44</v>
      </c>
      <c r="B55" s="214"/>
      <c r="C55" s="215"/>
      <c r="D55" s="215"/>
      <c r="E55" s="215"/>
      <c r="F55" s="215"/>
      <c r="G55" s="215"/>
      <c r="H55" s="215"/>
      <c r="I55" s="215" t="s">
        <v>561</v>
      </c>
      <c r="J55" s="216">
        <v>0</v>
      </c>
      <c r="K55" s="217" t="str">
        <f t="shared" si="32"/>
        <v>not done</v>
      </c>
      <c r="L55" s="64"/>
      <c r="M55" s="219"/>
      <c r="N55" s="220" t="e">
        <f>List1_1[[#This Row],[Latest start date]]</f>
        <v>#VALUE!</v>
      </c>
      <c r="O55" s="221" t="str">
        <f t="shared" si="7"/>
        <v/>
      </c>
      <c r="P55" s="222" t="e">
        <f t="shared" si="8"/>
        <v>#VALUE!</v>
      </c>
      <c r="Q55" s="223" t="e">
        <f t="shared" si="9"/>
        <v>#VALUE!</v>
      </c>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4"/>
      <c r="ES55" s="224"/>
      <c r="ET55" s="224"/>
      <c r="EU55" s="224"/>
      <c r="EV55" s="224"/>
      <c r="EW55" s="224"/>
      <c r="EX55" s="224"/>
      <c r="EY55" s="224"/>
      <c r="EZ55" s="224"/>
      <c r="FA55" s="224"/>
      <c r="FB55" s="224"/>
      <c r="FC55" s="224"/>
      <c r="FD55" s="224"/>
      <c r="FE55" s="224"/>
      <c r="FF55" s="224"/>
      <c r="FG55" s="224"/>
      <c r="FH55" s="224"/>
      <c r="FI55" s="224"/>
      <c r="FJ55" s="224"/>
      <c r="FK55" s="224"/>
      <c r="FL55" s="224"/>
      <c r="FM55" s="224"/>
      <c r="FN55" s="224"/>
      <c r="FO55" s="224"/>
      <c r="FP55" s="224"/>
      <c r="FQ55" s="224"/>
      <c r="FR55" s="224"/>
      <c r="FS55" s="224"/>
      <c r="FT55" s="224"/>
      <c r="FU55" s="224"/>
      <c r="FV55" s="224"/>
      <c r="FW55" s="224"/>
      <c r="FX55" s="224"/>
      <c r="FY55" s="224"/>
      <c r="FZ55" s="224"/>
      <c r="GA55" s="224"/>
      <c r="GB55" s="224"/>
      <c r="GC55" s="224"/>
      <c r="GD55" s="224"/>
      <c r="GE55" s="224"/>
      <c r="GF55" s="224"/>
      <c r="GG55" s="224"/>
      <c r="GH55" s="224"/>
      <c r="GI55" s="224"/>
      <c r="GJ55" s="224"/>
      <c r="GK55" s="224"/>
      <c r="GL55" s="224"/>
      <c r="GM55" s="224"/>
      <c r="GN55" s="224"/>
      <c r="GO55" s="224"/>
      <c r="GP55" s="218"/>
      <c r="GQ55" s="244"/>
      <c r="GR55" s="244"/>
      <c r="GS55" s="244"/>
      <c r="GT55" s="244"/>
      <c r="GU55" s="244"/>
      <c r="GV55" s="226"/>
      <c r="GW55" s="244"/>
      <c r="GX55" s="226"/>
      <c r="GY55" s="226"/>
      <c r="GZ55" s="226"/>
      <c r="HA55" s="226"/>
      <c r="HB55" s="226"/>
      <c r="HC55" s="227"/>
      <c r="HD55" s="228"/>
      <c r="HE55" s="228"/>
      <c r="HF55" s="276">
        <f t="shared" si="10"/>
        <v>0</v>
      </c>
      <c r="HG55" s="276">
        <f>List1_1[[#This Row],[HR 1 Rate 
(autofill)]]*List1_1[[#This Row],[HR 1 Effort ]]</f>
        <v>0</v>
      </c>
      <c r="HH55" s="229"/>
      <c r="HI55" s="228"/>
      <c r="HJ55" s="276">
        <f t="shared" si="11"/>
        <v>0</v>
      </c>
      <c r="HK55" s="276">
        <f>List1_1[[#This Row],[HR 2 Effort ]]*List1_1[[#This Row],[HR 2 Rate 
(autofill)]]</f>
        <v>0</v>
      </c>
      <c r="HL55" s="228"/>
      <c r="HM55" s="228"/>
      <c r="HN55" s="276">
        <f t="shared" si="12"/>
        <v>0</v>
      </c>
      <c r="HO55" s="276">
        <f>List1_1[[#This Row],[HR 3 Rate 
(autofill)]]*List1_1[[#This Row],[HR 3 Effort ]]</f>
        <v>0</v>
      </c>
      <c r="HP55" s="229"/>
      <c r="HQ55" s="228"/>
      <c r="HR55" s="276">
        <f t="shared" si="13"/>
        <v>0</v>
      </c>
      <c r="HS55" s="276">
        <f>List1_1[[#This Row],[HR 4 Rate 
(autofill)]]*List1_1[[#This Row],[HR 4 Effort ]]</f>
        <v>0</v>
      </c>
      <c r="HT55" s="229"/>
      <c r="HU55" s="230">
        <f>List1_1[[#This Row],[HR 1 cost estimate
(autofill)]]+List1_1[[#This Row],[HR 2 cost estimate 
(autofill)]]+List1_1[[#This Row],[HR 3 cost estimate 
(autofill)]]+List1_1[[#This Row],[HR 4 cost estimate 
(autofill)]]</f>
        <v>0</v>
      </c>
      <c r="HV55" s="229"/>
      <c r="HW55" s="229"/>
      <c r="HX55" s="231">
        <f>List1_1[[#This Row],[HR subtotal]]+List1_1[[#This Row],[Estimated Cost of goods &amp; materials / other]]</f>
        <v>0</v>
      </c>
      <c r="HY55" s="232">
        <f>(List1_1[[#This Row],[Total Estimated Cost ]]*List1_1[[#This Row],[Percent Complete]])/100</f>
        <v>0</v>
      </c>
      <c r="HZ55" s="233">
        <f t="shared" si="34"/>
        <v>0</v>
      </c>
      <c r="IA55" s="233">
        <f t="shared" si="34"/>
        <v>0</v>
      </c>
      <c r="IB55" s="233">
        <f t="shared" si="34"/>
        <v>0</v>
      </c>
      <c r="IC55" s="233">
        <f t="shared" si="34"/>
        <v>0</v>
      </c>
      <c r="ID55" s="233">
        <f t="shared" si="34"/>
        <v>0</v>
      </c>
      <c r="IE55" s="233">
        <f t="shared" si="34"/>
        <v>0</v>
      </c>
      <c r="IF55" s="233">
        <f t="shared" si="34"/>
        <v>0</v>
      </c>
      <c r="IG55" s="233">
        <f t="shared" si="34"/>
        <v>0</v>
      </c>
      <c r="IH55" s="233">
        <f t="shared" si="34"/>
        <v>0</v>
      </c>
      <c r="II55" s="233">
        <f t="shared" si="34"/>
        <v>0</v>
      </c>
      <c r="IJ55" s="233">
        <f t="shared" si="34"/>
        <v>0</v>
      </c>
      <c r="IK55" s="233">
        <f t="shared" si="34"/>
        <v>0</v>
      </c>
      <c r="IL55" s="233">
        <f t="shared" si="15"/>
        <v>0</v>
      </c>
      <c r="IM55" s="245">
        <f t="shared" si="16"/>
        <v>0</v>
      </c>
      <c r="IN55" s="246">
        <f t="shared" si="17"/>
        <v>0</v>
      </c>
      <c r="IO55" s="235"/>
      <c r="IP55" s="236">
        <f>List1_1[[#This Row],[Total Estimated Cost ]]-List1_1[[#This Row],[Actual Cost]]</f>
        <v>0</v>
      </c>
      <c r="IQ55" s="237"/>
      <c r="IR55" s="237"/>
      <c r="IS55" s="238"/>
      <c r="IT55" s="239"/>
      <c r="IU55" s="240">
        <f t="shared" si="35"/>
        <v>0</v>
      </c>
      <c r="IV55" s="240">
        <f t="shared" si="36"/>
        <v>0</v>
      </c>
      <c r="IW55" s="240">
        <f t="shared" si="37"/>
        <v>0</v>
      </c>
      <c r="IX55" s="240">
        <f t="shared" si="38"/>
        <v>0</v>
      </c>
      <c r="IY55" s="240">
        <f t="shared" si="39"/>
        <v>0</v>
      </c>
      <c r="IZ55" s="240">
        <f t="shared" si="40"/>
        <v>0</v>
      </c>
      <c r="JA55" s="240">
        <f t="shared" si="41"/>
        <v>0</v>
      </c>
      <c r="JB55" s="240">
        <f t="shared" si="42"/>
        <v>0</v>
      </c>
      <c r="JC55" s="240">
        <f t="shared" si="43"/>
        <v>0</v>
      </c>
      <c r="JD55" s="240">
        <f t="shared" si="44"/>
        <v>0</v>
      </c>
      <c r="JE55" s="240">
        <f t="shared" si="45"/>
        <v>0</v>
      </c>
      <c r="JF55" s="240">
        <f t="shared" si="46"/>
        <v>0</v>
      </c>
      <c r="JG55" s="240">
        <f t="shared" si="47"/>
        <v>0</v>
      </c>
      <c r="JH55" s="241">
        <f t="shared" si="48"/>
        <v>0</v>
      </c>
      <c r="JI55" s="307"/>
      <c r="JJ55" s="243"/>
    </row>
    <row r="56" spans="1:270" x14ac:dyDescent="0.55000000000000004">
      <c r="A56" s="213">
        <v>45</v>
      </c>
      <c r="B56" s="214"/>
      <c r="C56" s="215"/>
      <c r="D56" s="215"/>
      <c r="E56" s="215"/>
      <c r="F56" s="215"/>
      <c r="G56" s="215"/>
      <c r="H56" s="215"/>
      <c r="I56" s="215" t="s">
        <v>561</v>
      </c>
      <c r="J56" s="216">
        <v>0</v>
      </c>
      <c r="K56" s="217" t="str">
        <f t="shared" si="32"/>
        <v>not done</v>
      </c>
      <c r="L56" s="64"/>
      <c r="M56" s="219"/>
      <c r="N56" s="220" t="e">
        <f>List1_1[[#This Row],[Latest start date]]</f>
        <v>#VALUE!</v>
      </c>
      <c r="O56" s="221" t="str">
        <f t="shared" si="7"/>
        <v/>
      </c>
      <c r="P56" s="222" t="e">
        <f t="shared" si="8"/>
        <v>#VALUE!</v>
      </c>
      <c r="Q56" s="223" t="e">
        <f t="shared" si="9"/>
        <v>#VALUE!</v>
      </c>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18"/>
      <c r="GQ56" s="244"/>
      <c r="GR56" s="244"/>
      <c r="GS56" s="244"/>
      <c r="GT56" s="244"/>
      <c r="GU56" s="244"/>
      <c r="GV56" s="226"/>
      <c r="GW56" s="244"/>
      <c r="GX56" s="226"/>
      <c r="GY56" s="226"/>
      <c r="GZ56" s="226"/>
      <c r="HA56" s="226"/>
      <c r="HB56" s="226"/>
      <c r="HC56" s="227"/>
      <c r="HD56" s="228"/>
      <c r="HE56" s="228"/>
      <c r="HF56" s="276">
        <f t="shared" si="10"/>
        <v>0</v>
      </c>
      <c r="HG56" s="276">
        <f>List1_1[[#This Row],[HR 1 Rate 
(autofill)]]*List1_1[[#This Row],[HR 1 Effort ]]</f>
        <v>0</v>
      </c>
      <c r="HH56" s="229"/>
      <c r="HI56" s="228"/>
      <c r="HJ56" s="276">
        <f t="shared" si="11"/>
        <v>0</v>
      </c>
      <c r="HK56" s="276">
        <f>List1_1[[#This Row],[HR 2 Effort ]]*List1_1[[#This Row],[HR 2 Rate 
(autofill)]]</f>
        <v>0</v>
      </c>
      <c r="HL56" s="228"/>
      <c r="HM56" s="228"/>
      <c r="HN56" s="276">
        <f t="shared" si="12"/>
        <v>0</v>
      </c>
      <c r="HO56" s="276">
        <f>List1_1[[#This Row],[HR 3 Rate 
(autofill)]]*List1_1[[#This Row],[HR 3 Effort ]]</f>
        <v>0</v>
      </c>
      <c r="HP56" s="229"/>
      <c r="HQ56" s="228"/>
      <c r="HR56" s="276">
        <f t="shared" si="13"/>
        <v>0</v>
      </c>
      <c r="HS56" s="276">
        <f>List1_1[[#This Row],[HR 4 Rate 
(autofill)]]*List1_1[[#This Row],[HR 4 Effort ]]</f>
        <v>0</v>
      </c>
      <c r="HT56" s="229"/>
      <c r="HU56" s="230">
        <f>List1_1[[#This Row],[HR 1 cost estimate
(autofill)]]+List1_1[[#This Row],[HR 2 cost estimate 
(autofill)]]+List1_1[[#This Row],[HR 3 cost estimate 
(autofill)]]+List1_1[[#This Row],[HR 4 cost estimate 
(autofill)]]</f>
        <v>0</v>
      </c>
      <c r="HV56" s="229"/>
      <c r="HW56" s="229"/>
      <c r="HX56" s="231">
        <f>List1_1[[#This Row],[HR subtotal]]+List1_1[[#This Row],[Estimated Cost of goods &amp; materials / other]]</f>
        <v>0</v>
      </c>
      <c r="HY56" s="232">
        <f>(List1_1[[#This Row],[Total Estimated Cost ]]*List1_1[[#This Row],[Percent Complete]])/100</f>
        <v>0</v>
      </c>
      <c r="HZ56" s="233">
        <f t="shared" si="34"/>
        <v>0</v>
      </c>
      <c r="IA56" s="233">
        <f t="shared" si="34"/>
        <v>0</v>
      </c>
      <c r="IB56" s="233">
        <f t="shared" si="34"/>
        <v>0</v>
      </c>
      <c r="IC56" s="233">
        <f t="shared" si="34"/>
        <v>0</v>
      </c>
      <c r="ID56" s="233">
        <f t="shared" si="34"/>
        <v>0</v>
      </c>
      <c r="IE56" s="233">
        <f t="shared" si="34"/>
        <v>0</v>
      </c>
      <c r="IF56" s="233">
        <f t="shared" si="34"/>
        <v>0</v>
      </c>
      <c r="IG56" s="233">
        <f t="shared" si="34"/>
        <v>0</v>
      </c>
      <c r="IH56" s="233">
        <f t="shared" si="34"/>
        <v>0</v>
      </c>
      <c r="II56" s="233">
        <f t="shared" si="34"/>
        <v>0</v>
      </c>
      <c r="IJ56" s="233">
        <f t="shared" si="34"/>
        <v>0</v>
      </c>
      <c r="IK56" s="233">
        <f t="shared" si="34"/>
        <v>0</v>
      </c>
      <c r="IL56" s="233">
        <f t="shared" si="15"/>
        <v>0</v>
      </c>
      <c r="IM56" s="245">
        <f t="shared" si="16"/>
        <v>0</v>
      </c>
      <c r="IN56" s="246">
        <f t="shared" si="17"/>
        <v>0</v>
      </c>
      <c r="IO56" s="235"/>
      <c r="IP56" s="236">
        <f>List1_1[[#This Row],[Total Estimated Cost ]]-List1_1[[#This Row],[Actual Cost]]</f>
        <v>0</v>
      </c>
      <c r="IQ56" s="237"/>
      <c r="IR56" s="237"/>
      <c r="IS56" s="238"/>
      <c r="IT56" s="239"/>
      <c r="IU56" s="240">
        <f t="shared" si="35"/>
        <v>0</v>
      </c>
      <c r="IV56" s="240">
        <f t="shared" si="36"/>
        <v>0</v>
      </c>
      <c r="IW56" s="240">
        <f t="shared" si="37"/>
        <v>0</v>
      </c>
      <c r="IX56" s="240">
        <f t="shared" si="38"/>
        <v>0</v>
      </c>
      <c r="IY56" s="240">
        <f t="shared" si="39"/>
        <v>0</v>
      </c>
      <c r="IZ56" s="240">
        <f t="shared" si="40"/>
        <v>0</v>
      </c>
      <c r="JA56" s="240">
        <f t="shared" si="41"/>
        <v>0</v>
      </c>
      <c r="JB56" s="240">
        <f t="shared" si="42"/>
        <v>0</v>
      </c>
      <c r="JC56" s="240">
        <f t="shared" si="43"/>
        <v>0</v>
      </c>
      <c r="JD56" s="240">
        <f t="shared" si="44"/>
        <v>0</v>
      </c>
      <c r="JE56" s="240">
        <f t="shared" si="45"/>
        <v>0</v>
      </c>
      <c r="JF56" s="240">
        <f t="shared" si="46"/>
        <v>0</v>
      </c>
      <c r="JG56" s="240">
        <f t="shared" si="47"/>
        <v>0</v>
      </c>
      <c r="JH56" s="241">
        <f t="shared" si="48"/>
        <v>0</v>
      </c>
      <c r="JI56" s="307"/>
      <c r="JJ56" s="243"/>
    </row>
    <row r="57" spans="1:270" x14ac:dyDescent="0.55000000000000004">
      <c r="A57" s="213">
        <v>46</v>
      </c>
      <c r="B57" s="214"/>
      <c r="C57" s="215"/>
      <c r="D57" s="215"/>
      <c r="E57" s="215"/>
      <c r="F57" s="215"/>
      <c r="G57" s="215"/>
      <c r="H57" s="215"/>
      <c r="I57" s="215" t="s">
        <v>561</v>
      </c>
      <c r="J57" s="216">
        <v>0</v>
      </c>
      <c r="K57" s="217" t="str">
        <f t="shared" si="32"/>
        <v>not done</v>
      </c>
      <c r="L57" s="64"/>
      <c r="M57" s="219"/>
      <c r="N57" s="220" t="e">
        <f>List1_1[[#This Row],[Latest start date]]</f>
        <v>#VALUE!</v>
      </c>
      <c r="O57" s="221" t="str">
        <f t="shared" si="7"/>
        <v/>
      </c>
      <c r="P57" s="222" t="e">
        <f t="shared" si="8"/>
        <v>#VALUE!</v>
      </c>
      <c r="Q57" s="223" t="e">
        <f t="shared" si="9"/>
        <v>#VALUE!</v>
      </c>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224"/>
      <c r="FJ57" s="224"/>
      <c r="FK57" s="224"/>
      <c r="FL57" s="224"/>
      <c r="FM57" s="224"/>
      <c r="FN57" s="224"/>
      <c r="FO57" s="224"/>
      <c r="FP57" s="224"/>
      <c r="FQ57" s="224"/>
      <c r="FR57" s="224"/>
      <c r="FS57" s="224"/>
      <c r="FT57" s="224"/>
      <c r="FU57" s="224"/>
      <c r="FV57" s="224"/>
      <c r="FW57" s="224"/>
      <c r="FX57" s="224"/>
      <c r="FY57" s="224"/>
      <c r="FZ57" s="224"/>
      <c r="GA57" s="224"/>
      <c r="GB57" s="224"/>
      <c r="GC57" s="224"/>
      <c r="GD57" s="224"/>
      <c r="GE57" s="224"/>
      <c r="GF57" s="224"/>
      <c r="GG57" s="224"/>
      <c r="GH57" s="224"/>
      <c r="GI57" s="224"/>
      <c r="GJ57" s="224"/>
      <c r="GK57" s="224"/>
      <c r="GL57" s="224"/>
      <c r="GM57" s="224"/>
      <c r="GN57" s="224"/>
      <c r="GO57" s="224"/>
      <c r="GP57" s="218"/>
      <c r="GQ57" s="244"/>
      <c r="GR57" s="244"/>
      <c r="GS57" s="244"/>
      <c r="GT57" s="244"/>
      <c r="GU57" s="244"/>
      <c r="GV57" s="226"/>
      <c r="GW57" s="244"/>
      <c r="GX57" s="226"/>
      <c r="GY57" s="226"/>
      <c r="GZ57" s="226"/>
      <c r="HA57" s="226"/>
      <c r="HB57" s="226"/>
      <c r="HC57" s="227"/>
      <c r="HD57" s="228"/>
      <c r="HE57" s="228"/>
      <c r="HF57" s="276">
        <f t="shared" si="10"/>
        <v>0</v>
      </c>
      <c r="HG57" s="276">
        <f>List1_1[[#This Row],[HR 1 Rate 
(autofill)]]*List1_1[[#This Row],[HR 1 Effort ]]</f>
        <v>0</v>
      </c>
      <c r="HH57" s="229"/>
      <c r="HI57" s="228"/>
      <c r="HJ57" s="276">
        <f t="shared" si="11"/>
        <v>0</v>
      </c>
      <c r="HK57" s="276">
        <f>List1_1[[#This Row],[HR 2 Effort ]]*List1_1[[#This Row],[HR 2 Rate 
(autofill)]]</f>
        <v>0</v>
      </c>
      <c r="HL57" s="228"/>
      <c r="HM57" s="228"/>
      <c r="HN57" s="276">
        <f t="shared" si="12"/>
        <v>0</v>
      </c>
      <c r="HO57" s="276">
        <f>List1_1[[#This Row],[HR 3 Rate 
(autofill)]]*List1_1[[#This Row],[HR 3 Effort ]]</f>
        <v>0</v>
      </c>
      <c r="HP57" s="229"/>
      <c r="HQ57" s="228"/>
      <c r="HR57" s="276">
        <f t="shared" si="13"/>
        <v>0</v>
      </c>
      <c r="HS57" s="276">
        <f>List1_1[[#This Row],[HR 4 Rate 
(autofill)]]*List1_1[[#This Row],[HR 4 Effort ]]</f>
        <v>0</v>
      </c>
      <c r="HT57" s="229"/>
      <c r="HU57" s="230">
        <f>List1_1[[#This Row],[HR 1 cost estimate
(autofill)]]+List1_1[[#This Row],[HR 2 cost estimate 
(autofill)]]+List1_1[[#This Row],[HR 3 cost estimate 
(autofill)]]+List1_1[[#This Row],[HR 4 cost estimate 
(autofill)]]</f>
        <v>0</v>
      </c>
      <c r="HV57" s="229"/>
      <c r="HW57" s="229"/>
      <c r="HX57" s="231">
        <f>List1_1[[#This Row],[HR subtotal]]+List1_1[[#This Row],[Estimated Cost of goods &amp; materials / other]]</f>
        <v>0</v>
      </c>
      <c r="HY57" s="232">
        <f>(List1_1[[#This Row],[Total Estimated Cost ]]*List1_1[[#This Row],[Percent Complete]])/100</f>
        <v>0</v>
      </c>
      <c r="HZ57" s="233">
        <f t="shared" si="34"/>
        <v>0</v>
      </c>
      <c r="IA57" s="233">
        <f t="shared" si="34"/>
        <v>0</v>
      </c>
      <c r="IB57" s="233">
        <f t="shared" si="34"/>
        <v>0</v>
      </c>
      <c r="IC57" s="233">
        <f t="shared" si="34"/>
        <v>0</v>
      </c>
      <c r="ID57" s="233">
        <f t="shared" si="34"/>
        <v>0</v>
      </c>
      <c r="IE57" s="233">
        <f t="shared" si="34"/>
        <v>0</v>
      </c>
      <c r="IF57" s="233">
        <f t="shared" si="34"/>
        <v>0</v>
      </c>
      <c r="IG57" s="233">
        <f t="shared" si="34"/>
        <v>0</v>
      </c>
      <c r="IH57" s="233">
        <f t="shared" si="34"/>
        <v>0</v>
      </c>
      <c r="II57" s="233">
        <f t="shared" si="34"/>
        <v>0</v>
      </c>
      <c r="IJ57" s="233">
        <f t="shared" si="34"/>
        <v>0</v>
      </c>
      <c r="IK57" s="233">
        <f t="shared" si="34"/>
        <v>0</v>
      </c>
      <c r="IL57" s="233">
        <f t="shared" si="15"/>
        <v>0</v>
      </c>
      <c r="IM57" s="245">
        <f t="shared" si="16"/>
        <v>0</v>
      </c>
      <c r="IN57" s="246">
        <f t="shared" si="17"/>
        <v>0</v>
      </c>
      <c r="IO57" s="235"/>
      <c r="IP57" s="236">
        <f>List1_1[[#This Row],[Total Estimated Cost ]]-List1_1[[#This Row],[Actual Cost]]</f>
        <v>0</v>
      </c>
      <c r="IQ57" s="237"/>
      <c r="IR57" s="237"/>
      <c r="IS57" s="238"/>
      <c r="IT57" s="239"/>
      <c r="IU57" s="240">
        <f t="shared" si="35"/>
        <v>0</v>
      </c>
      <c r="IV57" s="240">
        <f t="shared" si="36"/>
        <v>0</v>
      </c>
      <c r="IW57" s="240">
        <f t="shared" si="37"/>
        <v>0</v>
      </c>
      <c r="IX57" s="240">
        <f t="shared" si="38"/>
        <v>0</v>
      </c>
      <c r="IY57" s="240">
        <f t="shared" si="39"/>
        <v>0</v>
      </c>
      <c r="IZ57" s="240">
        <f t="shared" si="40"/>
        <v>0</v>
      </c>
      <c r="JA57" s="240">
        <f t="shared" si="41"/>
        <v>0</v>
      </c>
      <c r="JB57" s="240">
        <f t="shared" si="42"/>
        <v>0</v>
      </c>
      <c r="JC57" s="240">
        <f t="shared" si="43"/>
        <v>0</v>
      </c>
      <c r="JD57" s="240">
        <f t="shared" si="44"/>
        <v>0</v>
      </c>
      <c r="JE57" s="240">
        <f t="shared" si="45"/>
        <v>0</v>
      </c>
      <c r="JF57" s="240">
        <f t="shared" si="46"/>
        <v>0</v>
      </c>
      <c r="JG57" s="240">
        <f t="shared" si="47"/>
        <v>0</v>
      </c>
      <c r="JH57" s="241">
        <f t="shared" si="48"/>
        <v>0</v>
      </c>
      <c r="JI57" s="307"/>
      <c r="JJ57" s="243"/>
    </row>
    <row r="58" spans="1:270" x14ac:dyDescent="0.55000000000000004">
      <c r="A58" s="213">
        <v>47</v>
      </c>
      <c r="B58" s="214"/>
      <c r="C58" s="215"/>
      <c r="D58" s="215"/>
      <c r="E58" s="215"/>
      <c r="F58" s="215"/>
      <c r="G58" s="215"/>
      <c r="H58" s="215"/>
      <c r="I58" s="215" t="s">
        <v>561</v>
      </c>
      <c r="J58" s="216">
        <v>0</v>
      </c>
      <c r="K58" s="217" t="str">
        <f t="shared" si="32"/>
        <v>not done</v>
      </c>
      <c r="L58" s="64"/>
      <c r="M58" s="219"/>
      <c r="N58" s="220" t="e">
        <f>List1_1[[#This Row],[Latest start date]]</f>
        <v>#VALUE!</v>
      </c>
      <c r="O58" s="221" t="str">
        <f t="shared" si="7"/>
        <v/>
      </c>
      <c r="P58" s="222" t="e">
        <f t="shared" si="8"/>
        <v>#VALUE!</v>
      </c>
      <c r="Q58" s="223" t="e">
        <f t="shared" si="9"/>
        <v>#VALUE!</v>
      </c>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c r="FF58" s="224"/>
      <c r="FG58" s="224"/>
      <c r="FH58" s="224"/>
      <c r="FI58" s="224"/>
      <c r="FJ58" s="224"/>
      <c r="FK58" s="224"/>
      <c r="FL58" s="224"/>
      <c r="FM58" s="224"/>
      <c r="FN58" s="224"/>
      <c r="FO58" s="224"/>
      <c r="FP58" s="224"/>
      <c r="FQ58" s="224"/>
      <c r="FR58" s="224"/>
      <c r="FS58" s="224"/>
      <c r="FT58" s="224"/>
      <c r="FU58" s="224"/>
      <c r="FV58" s="224"/>
      <c r="FW58" s="224"/>
      <c r="FX58" s="224"/>
      <c r="FY58" s="224"/>
      <c r="FZ58" s="224"/>
      <c r="GA58" s="224"/>
      <c r="GB58" s="224"/>
      <c r="GC58" s="224"/>
      <c r="GD58" s="224"/>
      <c r="GE58" s="224"/>
      <c r="GF58" s="224"/>
      <c r="GG58" s="224"/>
      <c r="GH58" s="224"/>
      <c r="GI58" s="224"/>
      <c r="GJ58" s="224"/>
      <c r="GK58" s="224"/>
      <c r="GL58" s="224"/>
      <c r="GM58" s="224"/>
      <c r="GN58" s="224"/>
      <c r="GO58" s="224"/>
      <c r="GP58" s="218"/>
      <c r="GQ58" s="244"/>
      <c r="GR58" s="244"/>
      <c r="GS58" s="244"/>
      <c r="GT58" s="244"/>
      <c r="GU58" s="244"/>
      <c r="GV58" s="226"/>
      <c r="GW58" s="244"/>
      <c r="GX58" s="226"/>
      <c r="GY58" s="226"/>
      <c r="GZ58" s="226"/>
      <c r="HA58" s="226"/>
      <c r="HB58" s="226"/>
      <c r="HC58" s="227"/>
      <c r="HD58" s="228"/>
      <c r="HE58" s="228"/>
      <c r="HF58" s="276">
        <f t="shared" si="10"/>
        <v>0</v>
      </c>
      <c r="HG58" s="276">
        <f>List1_1[[#This Row],[HR 1 Rate 
(autofill)]]*List1_1[[#This Row],[HR 1 Effort ]]</f>
        <v>0</v>
      </c>
      <c r="HH58" s="229"/>
      <c r="HI58" s="228"/>
      <c r="HJ58" s="276">
        <f t="shared" si="11"/>
        <v>0</v>
      </c>
      <c r="HK58" s="276">
        <f>List1_1[[#This Row],[HR 2 Effort ]]*List1_1[[#This Row],[HR 2 Rate 
(autofill)]]</f>
        <v>0</v>
      </c>
      <c r="HL58" s="228"/>
      <c r="HM58" s="228"/>
      <c r="HN58" s="276">
        <f t="shared" si="12"/>
        <v>0</v>
      </c>
      <c r="HO58" s="276">
        <f>List1_1[[#This Row],[HR 3 Rate 
(autofill)]]*List1_1[[#This Row],[HR 3 Effort ]]</f>
        <v>0</v>
      </c>
      <c r="HP58" s="229"/>
      <c r="HQ58" s="228"/>
      <c r="HR58" s="276">
        <f t="shared" si="13"/>
        <v>0</v>
      </c>
      <c r="HS58" s="276">
        <f>List1_1[[#This Row],[HR 4 Rate 
(autofill)]]*List1_1[[#This Row],[HR 4 Effort ]]</f>
        <v>0</v>
      </c>
      <c r="HT58" s="229"/>
      <c r="HU58" s="230">
        <f>List1_1[[#This Row],[HR 1 cost estimate
(autofill)]]+List1_1[[#This Row],[HR 2 cost estimate 
(autofill)]]+List1_1[[#This Row],[HR 3 cost estimate 
(autofill)]]+List1_1[[#This Row],[HR 4 cost estimate 
(autofill)]]</f>
        <v>0</v>
      </c>
      <c r="HV58" s="229"/>
      <c r="HW58" s="229"/>
      <c r="HX58" s="231">
        <f>List1_1[[#This Row],[HR subtotal]]+List1_1[[#This Row],[Estimated Cost of goods &amp; materials / other]]</f>
        <v>0</v>
      </c>
      <c r="HY58" s="232">
        <f>(List1_1[[#This Row],[Total Estimated Cost ]]*List1_1[[#This Row],[Percent Complete]])/100</f>
        <v>0</v>
      </c>
      <c r="HZ58" s="233">
        <f t="shared" si="34"/>
        <v>0</v>
      </c>
      <c r="IA58" s="233">
        <f t="shared" si="34"/>
        <v>0</v>
      </c>
      <c r="IB58" s="233">
        <f t="shared" si="34"/>
        <v>0</v>
      </c>
      <c r="IC58" s="233">
        <f t="shared" si="34"/>
        <v>0</v>
      </c>
      <c r="ID58" s="233">
        <f t="shared" si="34"/>
        <v>0</v>
      </c>
      <c r="IE58" s="233">
        <f t="shared" si="34"/>
        <v>0</v>
      </c>
      <c r="IF58" s="233">
        <f t="shared" si="34"/>
        <v>0</v>
      </c>
      <c r="IG58" s="233">
        <f t="shared" si="34"/>
        <v>0</v>
      </c>
      <c r="IH58" s="233">
        <f t="shared" si="34"/>
        <v>0</v>
      </c>
      <c r="II58" s="233">
        <f t="shared" si="34"/>
        <v>0</v>
      </c>
      <c r="IJ58" s="233">
        <f t="shared" si="34"/>
        <v>0</v>
      </c>
      <c r="IK58" s="233">
        <f t="shared" si="34"/>
        <v>0</v>
      </c>
      <c r="IL58" s="233">
        <f t="shared" si="15"/>
        <v>0</v>
      </c>
      <c r="IM58" s="245">
        <f t="shared" si="16"/>
        <v>0</v>
      </c>
      <c r="IN58" s="246">
        <f t="shared" si="17"/>
        <v>0</v>
      </c>
      <c r="IO58" s="235"/>
      <c r="IP58" s="236">
        <f>List1_1[[#This Row],[Total Estimated Cost ]]-List1_1[[#This Row],[Actual Cost]]</f>
        <v>0</v>
      </c>
      <c r="IQ58" s="237"/>
      <c r="IR58" s="237"/>
      <c r="IS58" s="238"/>
      <c r="IT58" s="239"/>
      <c r="IU58" s="240">
        <f t="shared" si="35"/>
        <v>0</v>
      </c>
      <c r="IV58" s="240">
        <f t="shared" si="36"/>
        <v>0</v>
      </c>
      <c r="IW58" s="240">
        <f t="shared" si="37"/>
        <v>0</v>
      </c>
      <c r="IX58" s="240">
        <f t="shared" si="38"/>
        <v>0</v>
      </c>
      <c r="IY58" s="240">
        <f t="shared" si="39"/>
        <v>0</v>
      </c>
      <c r="IZ58" s="240">
        <f t="shared" si="40"/>
        <v>0</v>
      </c>
      <c r="JA58" s="240">
        <f t="shared" si="41"/>
        <v>0</v>
      </c>
      <c r="JB58" s="240">
        <f t="shared" si="42"/>
        <v>0</v>
      </c>
      <c r="JC58" s="240">
        <f t="shared" si="43"/>
        <v>0</v>
      </c>
      <c r="JD58" s="240">
        <f t="shared" si="44"/>
        <v>0</v>
      </c>
      <c r="JE58" s="240">
        <f t="shared" si="45"/>
        <v>0</v>
      </c>
      <c r="JF58" s="240">
        <f t="shared" si="46"/>
        <v>0</v>
      </c>
      <c r="JG58" s="240">
        <f t="shared" si="47"/>
        <v>0</v>
      </c>
      <c r="JH58" s="241">
        <f t="shared" si="48"/>
        <v>0</v>
      </c>
      <c r="JI58" s="307"/>
      <c r="JJ58" s="243"/>
    </row>
    <row r="59" spans="1:270" x14ac:dyDescent="0.55000000000000004">
      <c r="A59" s="213">
        <v>48</v>
      </c>
      <c r="B59" s="214"/>
      <c r="C59" s="215"/>
      <c r="D59" s="215"/>
      <c r="E59" s="215"/>
      <c r="F59" s="215"/>
      <c r="G59" s="215"/>
      <c r="H59" s="215"/>
      <c r="I59" s="215" t="s">
        <v>561</v>
      </c>
      <c r="J59" s="216">
        <v>0</v>
      </c>
      <c r="K59" s="217" t="str">
        <f t="shared" si="32"/>
        <v>not done</v>
      </c>
      <c r="L59" s="64"/>
      <c r="M59" s="219"/>
      <c r="N59" s="220" t="e">
        <f>List1_1[[#This Row],[Latest start date]]</f>
        <v>#VALUE!</v>
      </c>
      <c r="O59" s="221" t="str">
        <f t="shared" si="7"/>
        <v/>
      </c>
      <c r="P59" s="222" t="e">
        <f t="shared" si="8"/>
        <v>#VALUE!</v>
      </c>
      <c r="Q59" s="223" t="e">
        <f t="shared" si="9"/>
        <v>#VALUE!</v>
      </c>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c r="EO59" s="224"/>
      <c r="EP59" s="224"/>
      <c r="EQ59" s="224"/>
      <c r="ER59" s="224"/>
      <c r="ES59" s="224"/>
      <c r="ET59" s="224"/>
      <c r="EU59" s="224"/>
      <c r="EV59" s="224"/>
      <c r="EW59" s="224"/>
      <c r="EX59" s="224"/>
      <c r="EY59" s="224"/>
      <c r="EZ59" s="224"/>
      <c r="FA59" s="224"/>
      <c r="FB59" s="224"/>
      <c r="FC59" s="224"/>
      <c r="FD59" s="224"/>
      <c r="FE59" s="224"/>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224"/>
      <c r="GM59" s="224"/>
      <c r="GN59" s="224"/>
      <c r="GO59" s="224"/>
      <c r="GP59" s="218"/>
      <c r="GQ59" s="244"/>
      <c r="GR59" s="244"/>
      <c r="GS59" s="244"/>
      <c r="GT59" s="244"/>
      <c r="GU59" s="244"/>
      <c r="GV59" s="226"/>
      <c r="GW59" s="244"/>
      <c r="GX59" s="226"/>
      <c r="GY59" s="226"/>
      <c r="GZ59" s="226"/>
      <c r="HA59" s="226"/>
      <c r="HB59" s="226"/>
      <c r="HC59" s="227"/>
      <c r="HD59" s="228"/>
      <c r="HE59" s="228"/>
      <c r="HF59" s="276">
        <f t="shared" si="10"/>
        <v>0</v>
      </c>
      <c r="HG59" s="276">
        <f>List1_1[[#This Row],[HR 1 Rate 
(autofill)]]*List1_1[[#This Row],[HR 1 Effort ]]</f>
        <v>0</v>
      </c>
      <c r="HH59" s="229"/>
      <c r="HI59" s="228"/>
      <c r="HJ59" s="276">
        <f t="shared" si="11"/>
        <v>0</v>
      </c>
      <c r="HK59" s="276">
        <f>List1_1[[#This Row],[HR 2 Effort ]]*List1_1[[#This Row],[HR 2 Rate 
(autofill)]]</f>
        <v>0</v>
      </c>
      <c r="HL59" s="228"/>
      <c r="HM59" s="228"/>
      <c r="HN59" s="276">
        <f t="shared" si="12"/>
        <v>0</v>
      </c>
      <c r="HO59" s="276">
        <f>List1_1[[#This Row],[HR 3 Rate 
(autofill)]]*List1_1[[#This Row],[HR 3 Effort ]]</f>
        <v>0</v>
      </c>
      <c r="HP59" s="229"/>
      <c r="HQ59" s="228"/>
      <c r="HR59" s="276">
        <f t="shared" si="13"/>
        <v>0</v>
      </c>
      <c r="HS59" s="276">
        <f>List1_1[[#This Row],[HR 4 Rate 
(autofill)]]*List1_1[[#This Row],[HR 4 Effort ]]</f>
        <v>0</v>
      </c>
      <c r="HT59" s="229"/>
      <c r="HU59" s="230">
        <f>List1_1[[#This Row],[HR 1 cost estimate
(autofill)]]+List1_1[[#This Row],[HR 2 cost estimate 
(autofill)]]+List1_1[[#This Row],[HR 3 cost estimate 
(autofill)]]+List1_1[[#This Row],[HR 4 cost estimate 
(autofill)]]</f>
        <v>0</v>
      </c>
      <c r="HV59" s="229"/>
      <c r="HW59" s="229"/>
      <c r="HX59" s="231">
        <f>List1_1[[#This Row],[HR subtotal]]+List1_1[[#This Row],[Estimated Cost of goods &amp; materials / other]]</f>
        <v>0</v>
      </c>
      <c r="HY59" s="232">
        <f>(List1_1[[#This Row],[Total Estimated Cost ]]*List1_1[[#This Row],[Percent Complete]])/100</f>
        <v>0</v>
      </c>
      <c r="HZ59" s="233">
        <f t="shared" si="34"/>
        <v>0</v>
      </c>
      <c r="IA59" s="233">
        <f t="shared" si="34"/>
        <v>0</v>
      </c>
      <c r="IB59" s="233">
        <f t="shared" si="34"/>
        <v>0</v>
      </c>
      <c r="IC59" s="233">
        <f t="shared" si="34"/>
        <v>0</v>
      </c>
      <c r="ID59" s="233">
        <f t="shared" si="34"/>
        <v>0</v>
      </c>
      <c r="IE59" s="233">
        <f t="shared" si="34"/>
        <v>0</v>
      </c>
      <c r="IF59" s="233">
        <f t="shared" si="34"/>
        <v>0</v>
      </c>
      <c r="IG59" s="233">
        <f t="shared" si="34"/>
        <v>0</v>
      </c>
      <c r="IH59" s="233">
        <f t="shared" si="34"/>
        <v>0</v>
      </c>
      <c r="II59" s="233">
        <f t="shared" si="34"/>
        <v>0</v>
      </c>
      <c r="IJ59" s="233">
        <f t="shared" si="34"/>
        <v>0</v>
      </c>
      <c r="IK59" s="233">
        <f t="shared" si="34"/>
        <v>0</v>
      </c>
      <c r="IL59" s="233">
        <f t="shared" si="15"/>
        <v>0</v>
      </c>
      <c r="IM59" s="245">
        <f t="shared" si="16"/>
        <v>0</v>
      </c>
      <c r="IN59" s="246">
        <f t="shared" si="17"/>
        <v>0</v>
      </c>
      <c r="IO59" s="235"/>
      <c r="IP59" s="236">
        <f>List1_1[[#This Row],[Total Estimated Cost ]]-List1_1[[#This Row],[Actual Cost]]</f>
        <v>0</v>
      </c>
      <c r="IQ59" s="237"/>
      <c r="IR59" s="237"/>
      <c r="IS59" s="238"/>
      <c r="IT59" s="239"/>
      <c r="IU59" s="240">
        <f t="shared" si="35"/>
        <v>0</v>
      </c>
      <c r="IV59" s="240">
        <f t="shared" si="36"/>
        <v>0</v>
      </c>
      <c r="IW59" s="240">
        <f t="shared" si="37"/>
        <v>0</v>
      </c>
      <c r="IX59" s="240">
        <f t="shared" si="38"/>
        <v>0</v>
      </c>
      <c r="IY59" s="240">
        <f t="shared" si="39"/>
        <v>0</v>
      </c>
      <c r="IZ59" s="240">
        <f t="shared" si="40"/>
        <v>0</v>
      </c>
      <c r="JA59" s="240">
        <f t="shared" si="41"/>
        <v>0</v>
      </c>
      <c r="JB59" s="240">
        <f t="shared" si="42"/>
        <v>0</v>
      </c>
      <c r="JC59" s="240">
        <f t="shared" si="43"/>
        <v>0</v>
      </c>
      <c r="JD59" s="240">
        <f t="shared" si="44"/>
        <v>0</v>
      </c>
      <c r="JE59" s="240">
        <f t="shared" si="45"/>
        <v>0</v>
      </c>
      <c r="JF59" s="240">
        <f t="shared" si="46"/>
        <v>0</v>
      </c>
      <c r="JG59" s="240">
        <f t="shared" si="47"/>
        <v>0</v>
      </c>
      <c r="JH59" s="241">
        <f t="shared" si="48"/>
        <v>0</v>
      </c>
      <c r="JI59" s="307"/>
      <c r="JJ59" s="243"/>
    </row>
    <row r="60" spans="1:270" x14ac:dyDescent="0.55000000000000004">
      <c r="A60" s="213">
        <v>49</v>
      </c>
      <c r="B60" s="214"/>
      <c r="C60" s="215"/>
      <c r="D60" s="215"/>
      <c r="E60" s="215"/>
      <c r="F60" s="215"/>
      <c r="G60" s="215"/>
      <c r="H60" s="215"/>
      <c r="I60" s="215" t="s">
        <v>561</v>
      </c>
      <c r="J60" s="216">
        <v>0</v>
      </c>
      <c r="K60" s="217" t="str">
        <f t="shared" si="32"/>
        <v>not done</v>
      </c>
      <c r="L60" s="64"/>
      <c r="M60" s="219"/>
      <c r="N60" s="220" t="e">
        <f>List1_1[[#This Row],[Latest start date]]</f>
        <v>#VALUE!</v>
      </c>
      <c r="O60" s="221" t="str">
        <f t="shared" si="7"/>
        <v/>
      </c>
      <c r="P60" s="222" t="e">
        <f t="shared" si="8"/>
        <v>#VALUE!</v>
      </c>
      <c r="Q60" s="223" t="e">
        <f t="shared" si="9"/>
        <v>#VALUE!</v>
      </c>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18"/>
      <c r="GQ60" s="244"/>
      <c r="GR60" s="244"/>
      <c r="GS60" s="244"/>
      <c r="GT60" s="244"/>
      <c r="GU60" s="244"/>
      <c r="GV60" s="226"/>
      <c r="GW60" s="244"/>
      <c r="GX60" s="226"/>
      <c r="GY60" s="226"/>
      <c r="GZ60" s="226"/>
      <c r="HA60" s="226"/>
      <c r="HB60" s="226"/>
      <c r="HC60" s="227"/>
      <c r="HD60" s="228"/>
      <c r="HE60" s="228"/>
      <c r="HF60" s="276">
        <f t="shared" si="10"/>
        <v>0</v>
      </c>
      <c r="HG60" s="276">
        <f>List1_1[[#This Row],[HR 1 Rate 
(autofill)]]*List1_1[[#This Row],[HR 1 Effort ]]</f>
        <v>0</v>
      </c>
      <c r="HH60" s="229"/>
      <c r="HI60" s="228"/>
      <c r="HJ60" s="276">
        <f t="shared" si="11"/>
        <v>0</v>
      </c>
      <c r="HK60" s="276">
        <f>List1_1[[#This Row],[HR 2 Effort ]]*List1_1[[#This Row],[HR 2 Rate 
(autofill)]]</f>
        <v>0</v>
      </c>
      <c r="HL60" s="228"/>
      <c r="HM60" s="228"/>
      <c r="HN60" s="276">
        <f t="shared" si="12"/>
        <v>0</v>
      </c>
      <c r="HO60" s="276">
        <f>List1_1[[#This Row],[HR 3 Rate 
(autofill)]]*List1_1[[#This Row],[HR 3 Effort ]]</f>
        <v>0</v>
      </c>
      <c r="HP60" s="229"/>
      <c r="HQ60" s="228"/>
      <c r="HR60" s="276">
        <f t="shared" si="13"/>
        <v>0</v>
      </c>
      <c r="HS60" s="276">
        <f>List1_1[[#This Row],[HR 4 Rate 
(autofill)]]*List1_1[[#This Row],[HR 4 Effort ]]</f>
        <v>0</v>
      </c>
      <c r="HT60" s="229"/>
      <c r="HU60" s="230">
        <f>List1_1[[#This Row],[HR 1 cost estimate
(autofill)]]+List1_1[[#This Row],[HR 2 cost estimate 
(autofill)]]+List1_1[[#This Row],[HR 3 cost estimate 
(autofill)]]+List1_1[[#This Row],[HR 4 cost estimate 
(autofill)]]</f>
        <v>0</v>
      </c>
      <c r="HV60" s="229"/>
      <c r="HW60" s="229"/>
      <c r="HX60" s="231">
        <f>List1_1[[#This Row],[HR subtotal]]+List1_1[[#This Row],[Estimated Cost of goods &amp; materials / other]]</f>
        <v>0</v>
      </c>
      <c r="HY60" s="232">
        <f>(List1_1[[#This Row],[Total Estimated Cost ]]*List1_1[[#This Row],[Percent Complete]])/100</f>
        <v>0</v>
      </c>
      <c r="HZ60" s="233">
        <f t="shared" ref="HZ60:IK75" si="49">IF($O60="",0,IF(EOMONTH($O60,0)=EOMONTH(HZ$8,0),$HX60,0))</f>
        <v>0</v>
      </c>
      <c r="IA60" s="233">
        <f t="shared" si="49"/>
        <v>0</v>
      </c>
      <c r="IB60" s="233">
        <f t="shared" si="49"/>
        <v>0</v>
      </c>
      <c r="IC60" s="233">
        <f t="shared" si="49"/>
        <v>0</v>
      </c>
      <c r="ID60" s="233">
        <f t="shared" si="49"/>
        <v>0</v>
      </c>
      <c r="IE60" s="233">
        <f t="shared" si="49"/>
        <v>0</v>
      </c>
      <c r="IF60" s="233">
        <f t="shared" si="49"/>
        <v>0</v>
      </c>
      <c r="IG60" s="233">
        <f t="shared" si="49"/>
        <v>0</v>
      </c>
      <c r="IH60" s="233">
        <f t="shared" si="49"/>
        <v>0</v>
      </c>
      <c r="II60" s="233">
        <f t="shared" si="49"/>
        <v>0</v>
      </c>
      <c r="IJ60" s="233">
        <f t="shared" si="49"/>
        <v>0</v>
      </c>
      <c r="IK60" s="233">
        <f t="shared" si="49"/>
        <v>0</v>
      </c>
      <c r="IL60" s="233">
        <f t="shared" si="15"/>
        <v>0</v>
      </c>
      <c r="IM60" s="245">
        <f t="shared" si="16"/>
        <v>0</v>
      </c>
      <c r="IN60" s="246">
        <f t="shared" si="17"/>
        <v>0</v>
      </c>
      <c r="IO60" s="235"/>
      <c r="IP60" s="236">
        <f>List1_1[[#This Row],[Total Estimated Cost ]]-List1_1[[#This Row],[Actual Cost]]</f>
        <v>0</v>
      </c>
      <c r="IQ60" s="237"/>
      <c r="IR60" s="237"/>
      <c r="IS60" s="238"/>
      <c r="IT60" s="239"/>
      <c r="IU60" s="240">
        <f t="shared" si="35"/>
        <v>0</v>
      </c>
      <c r="IV60" s="240">
        <f t="shared" si="36"/>
        <v>0</v>
      </c>
      <c r="IW60" s="240">
        <f t="shared" si="37"/>
        <v>0</v>
      </c>
      <c r="IX60" s="240">
        <f t="shared" si="38"/>
        <v>0</v>
      </c>
      <c r="IY60" s="240">
        <f t="shared" si="39"/>
        <v>0</v>
      </c>
      <c r="IZ60" s="240">
        <f t="shared" si="40"/>
        <v>0</v>
      </c>
      <c r="JA60" s="240">
        <f t="shared" si="41"/>
        <v>0</v>
      </c>
      <c r="JB60" s="240">
        <f t="shared" si="42"/>
        <v>0</v>
      </c>
      <c r="JC60" s="240">
        <f t="shared" si="43"/>
        <v>0</v>
      </c>
      <c r="JD60" s="240">
        <f t="shared" si="44"/>
        <v>0</v>
      </c>
      <c r="JE60" s="240">
        <f t="shared" si="45"/>
        <v>0</v>
      </c>
      <c r="JF60" s="240">
        <f t="shared" si="46"/>
        <v>0</v>
      </c>
      <c r="JG60" s="240">
        <f t="shared" si="47"/>
        <v>0</v>
      </c>
      <c r="JH60" s="241">
        <f t="shared" si="48"/>
        <v>0</v>
      </c>
      <c r="JI60" s="307"/>
      <c r="JJ60" s="243"/>
    </row>
    <row r="61" spans="1:270" x14ac:dyDescent="0.55000000000000004">
      <c r="A61" s="213">
        <v>50</v>
      </c>
      <c r="B61" s="214"/>
      <c r="C61" s="215"/>
      <c r="D61" s="215"/>
      <c r="E61" s="215"/>
      <c r="F61" s="215"/>
      <c r="G61" s="215"/>
      <c r="H61" s="215"/>
      <c r="I61" s="215" t="s">
        <v>561</v>
      </c>
      <c r="J61" s="216">
        <v>0</v>
      </c>
      <c r="K61" s="217" t="str">
        <f t="shared" si="32"/>
        <v>not done</v>
      </c>
      <c r="L61" s="64"/>
      <c r="M61" s="219"/>
      <c r="N61" s="220" t="e">
        <f>List1_1[[#This Row],[Latest start date]]</f>
        <v>#VALUE!</v>
      </c>
      <c r="O61" s="221" t="str">
        <f t="shared" si="7"/>
        <v/>
      </c>
      <c r="P61" s="222" t="e">
        <f t="shared" si="8"/>
        <v>#VALUE!</v>
      </c>
      <c r="Q61" s="223" t="e">
        <f t="shared" si="9"/>
        <v>#VALUE!</v>
      </c>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18"/>
      <c r="GQ61" s="244"/>
      <c r="GR61" s="244"/>
      <c r="GS61" s="244"/>
      <c r="GT61" s="244"/>
      <c r="GU61" s="244"/>
      <c r="GV61" s="226"/>
      <c r="GW61" s="244"/>
      <c r="GX61" s="226"/>
      <c r="GY61" s="226"/>
      <c r="GZ61" s="226"/>
      <c r="HA61" s="226"/>
      <c r="HB61" s="226"/>
      <c r="HC61" s="227"/>
      <c r="HD61" s="228"/>
      <c r="HE61" s="228"/>
      <c r="HF61" s="276">
        <f t="shared" si="10"/>
        <v>0</v>
      </c>
      <c r="HG61" s="276">
        <f>List1_1[[#This Row],[HR 1 Rate 
(autofill)]]*List1_1[[#This Row],[HR 1 Effort ]]</f>
        <v>0</v>
      </c>
      <c r="HH61" s="229"/>
      <c r="HI61" s="228"/>
      <c r="HJ61" s="276">
        <f t="shared" si="11"/>
        <v>0</v>
      </c>
      <c r="HK61" s="276">
        <f>List1_1[[#This Row],[HR 2 Effort ]]*List1_1[[#This Row],[HR 2 Rate 
(autofill)]]</f>
        <v>0</v>
      </c>
      <c r="HL61" s="228"/>
      <c r="HM61" s="228"/>
      <c r="HN61" s="276">
        <f t="shared" si="12"/>
        <v>0</v>
      </c>
      <c r="HO61" s="276">
        <f>List1_1[[#This Row],[HR 3 Rate 
(autofill)]]*List1_1[[#This Row],[HR 3 Effort ]]</f>
        <v>0</v>
      </c>
      <c r="HP61" s="229"/>
      <c r="HQ61" s="228"/>
      <c r="HR61" s="276">
        <f t="shared" si="13"/>
        <v>0</v>
      </c>
      <c r="HS61" s="276">
        <f>List1_1[[#This Row],[HR 4 Rate 
(autofill)]]*List1_1[[#This Row],[HR 4 Effort ]]</f>
        <v>0</v>
      </c>
      <c r="HT61" s="229"/>
      <c r="HU61" s="230">
        <f>List1_1[[#This Row],[HR 1 cost estimate
(autofill)]]+List1_1[[#This Row],[HR 2 cost estimate 
(autofill)]]+List1_1[[#This Row],[HR 3 cost estimate 
(autofill)]]+List1_1[[#This Row],[HR 4 cost estimate 
(autofill)]]</f>
        <v>0</v>
      </c>
      <c r="HV61" s="229"/>
      <c r="HW61" s="229"/>
      <c r="HX61" s="231">
        <f>List1_1[[#This Row],[HR subtotal]]+List1_1[[#This Row],[Estimated Cost of goods &amp; materials / other]]</f>
        <v>0</v>
      </c>
      <c r="HY61" s="232">
        <f>(List1_1[[#This Row],[Total Estimated Cost ]]*List1_1[[#This Row],[Percent Complete]])/100</f>
        <v>0</v>
      </c>
      <c r="HZ61" s="233">
        <f t="shared" si="49"/>
        <v>0</v>
      </c>
      <c r="IA61" s="233">
        <f t="shared" si="49"/>
        <v>0</v>
      </c>
      <c r="IB61" s="233">
        <f t="shared" si="49"/>
        <v>0</v>
      </c>
      <c r="IC61" s="233">
        <f t="shared" si="49"/>
        <v>0</v>
      </c>
      <c r="ID61" s="233">
        <f t="shared" si="49"/>
        <v>0</v>
      </c>
      <c r="IE61" s="233">
        <f t="shared" si="49"/>
        <v>0</v>
      </c>
      <c r="IF61" s="233">
        <f t="shared" si="49"/>
        <v>0</v>
      </c>
      <c r="IG61" s="233">
        <f t="shared" si="49"/>
        <v>0</v>
      </c>
      <c r="IH61" s="233">
        <f t="shared" si="49"/>
        <v>0</v>
      </c>
      <c r="II61" s="233">
        <f t="shared" si="49"/>
        <v>0</v>
      </c>
      <c r="IJ61" s="233">
        <f t="shared" si="49"/>
        <v>0</v>
      </c>
      <c r="IK61" s="233">
        <f t="shared" si="49"/>
        <v>0</v>
      </c>
      <c r="IL61" s="233">
        <f t="shared" si="15"/>
        <v>0</v>
      </c>
      <c r="IM61" s="245">
        <f t="shared" si="16"/>
        <v>0</v>
      </c>
      <c r="IN61" s="246">
        <f t="shared" si="17"/>
        <v>0</v>
      </c>
      <c r="IO61" s="235"/>
      <c r="IP61" s="236">
        <f>List1_1[[#This Row],[Total Estimated Cost ]]-List1_1[[#This Row],[Actual Cost]]</f>
        <v>0</v>
      </c>
      <c r="IQ61" s="237"/>
      <c r="IR61" s="237"/>
      <c r="IS61" s="238"/>
      <c r="IT61" s="239"/>
      <c r="IU61" s="240">
        <f t="shared" si="35"/>
        <v>0</v>
      </c>
      <c r="IV61" s="240">
        <f t="shared" si="36"/>
        <v>0</v>
      </c>
      <c r="IW61" s="240">
        <f t="shared" si="37"/>
        <v>0</v>
      </c>
      <c r="IX61" s="240">
        <f t="shared" si="38"/>
        <v>0</v>
      </c>
      <c r="IY61" s="240">
        <f t="shared" si="39"/>
        <v>0</v>
      </c>
      <c r="IZ61" s="240">
        <f t="shared" si="40"/>
        <v>0</v>
      </c>
      <c r="JA61" s="240">
        <f t="shared" si="41"/>
        <v>0</v>
      </c>
      <c r="JB61" s="240">
        <f t="shared" si="42"/>
        <v>0</v>
      </c>
      <c r="JC61" s="240">
        <f t="shared" si="43"/>
        <v>0</v>
      </c>
      <c r="JD61" s="240">
        <f t="shared" si="44"/>
        <v>0</v>
      </c>
      <c r="JE61" s="240">
        <f t="shared" si="45"/>
        <v>0</v>
      </c>
      <c r="JF61" s="240">
        <f t="shared" si="46"/>
        <v>0</v>
      </c>
      <c r="JG61" s="240">
        <f t="shared" si="47"/>
        <v>0</v>
      </c>
      <c r="JH61" s="241">
        <f t="shared" si="48"/>
        <v>0</v>
      </c>
      <c r="JI61" s="307"/>
      <c r="JJ61" s="243"/>
    </row>
    <row r="62" spans="1:270" x14ac:dyDescent="0.55000000000000004">
      <c r="A62" s="213">
        <v>51</v>
      </c>
      <c r="B62" s="214"/>
      <c r="C62" s="215"/>
      <c r="D62" s="215"/>
      <c r="E62" s="215"/>
      <c r="F62" s="215"/>
      <c r="G62" s="215"/>
      <c r="H62" s="215"/>
      <c r="I62" s="215" t="s">
        <v>561</v>
      </c>
      <c r="J62" s="216">
        <v>0</v>
      </c>
      <c r="K62" s="217" t="str">
        <f t="shared" si="32"/>
        <v>not done</v>
      </c>
      <c r="L62" s="64"/>
      <c r="M62" s="219"/>
      <c r="N62" s="220" t="e">
        <f>List1_1[[#This Row],[Latest start date]]</f>
        <v>#VALUE!</v>
      </c>
      <c r="O62" s="221" t="str">
        <f t="shared" si="7"/>
        <v/>
      </c>
      <c r="P62" s="222" t="e">
        <f t="shared" si="8"/>
        <v>#VALUE!</v>
      </c>
      <c r="Q62" s="223" t="e">
        <f t="shared" si="9"/>
        <v>#VALUE!</v>
      </c>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c r="FF62" s="224"/>
      <c r="FG62" s="224"/>
      <c r="FH62" s="224"/>
      <c r="FI62" s="224"/>
      <c r="FJ62" s="224"/>
      <c r="FK62" s="224"/>
      <c r="FL62" s="224"/>
      <c r="FM62" s="224"/>
      <c r="FN62" s="224"/>
      <c r="FO62" s="224"/>
      <c r="FP62" s="224"/>
      <c r="FQ62" s="224"/>
      <c r="FR62" s="224"/>
      <c r="FS62" s="224"/>
      <c r="FT62" s="224"/>
      <c r="FU62" s="224"/>
      <c r="FV62" s="224"/>
      <c r="FW62" s="224"/>
      <c r="FX62" s="224"/>
      <c r="FY62" s="224"/>
      <c r="FZ62" s="224"/>
      <c r="GA62" s="224"/>
      <c r="GB62" s="224"/>
      <c r="GC62" s="224"/>
      <c r="GD62" s="224"/>
      <c r="GE62" s="224"/>
      <c r="GF62" s="224"/>
      <c r="GG62" s="224"/>
      <c r="GH62" s="224"/>
      <c r="GI62" s="224"/>
      <c r="GJ62" s="224"/>
      <c r="GK62" s="224"/>
      <c r="GL62" s="224"/>
      <c r="GM62" s="224"/>
      <c r="GN62" s="224"/>
      <c r="GO62" s="224"/>
      <c r="GP62" s="218"/>
      <c r="GQ62" s="244"/>
      <c r="GR62" s="244"/>
      <c r="GS62" s="244"/>
      <c r="GT62" s="244"/>
      <c r="GU62" s="244"/>
      <c r="GV62" s="226"/>
      <c r="GW62" s="244"/>
      <c r="GX62" s="226"/>
      <c r="GY62" s="226"/>
      <c r="GZ62" s="226"/>
      <c r="HA62" s="226"/>
      <c r="HB62" s="226"/>
      <c r="HC62" s="227"/>
      <c r="HD62" s="228"/>
      <c r="HE62" s="228"/>
      <c r="HF62" s="276">
        <f t="shared" si="10"/>
        <v>0</v>
      </c>
      <c r="HG62" s="276">
        <f>List1_1[[#This Row],[HR 1 Rate 
(autofill)]]*List1_1[[#This Row],[HR 1 Effort ]]</f>
        <v>0</v>
      </c>
      <c r="HH62" s="229"/>
      <c r="HI62" s="228"/>
      <c r="HJ62" s="276">
        <f t="shared" si="11"/>
        <v>0</v>
      </c>
      <c r="HK62" s="276">
        <f>List1_1[[#This Row],[HR 2 Effort ]]*List1_1[[#This Row],[HR 2 Rate 
(autofill)]]</f>
        <v>0</v>
      </c>
      <c r="HL62" s="228"/>
      <c r="HM62" s="228"/>
      <c r="HN62" s="276">
        <f t="shared" si="12"/>
        <v>0</v>
      </c>
      <c r="HO62" s="276">
        <f>List1_1[[#This Row],[HR 3 Rate 
(autofill)]]*List1_1[[#This Row],[HR 3 Effort ]]</f>
        <v>0</v>
      </c>
      <c r="HP62" s="229"/>
      <c r="HQ62" s="228"/>
      <c r="HR62" s="276">
        <f t="shared" si="13"/>
        <v>0</v>
      </c>
      <c r="HS62" s="276">
        <f>List1_1[[#This Row],[HR 4 Rate 
(autofill)]]*List1_1[[#This Row],[HR 4 Effort ]]</f>
        <v>0</v>
      </c>
      <c r="HT62" s="229"/>
      <c r="HU62" s="230">
        <f>List1_1[[#This Row],[HR 1 cost estimate
(autofill)]]+List1_1[[#This Row],[HR 2 cost estimate 
(autofill)]]+List1_1[[#This Row],[HR 3 cost estimate 
(autofill)]]+List1_1[[#This Row],[HR 4 cost estimate 
(autofill)]]</f>
        <v>0</v>
      </c>
      <c r="HV62" s="229"/>
      <c r="HW62" s="229"/>
      <c r="HX62" s="231">
        <f>List1_1[[#This Row],[HR subtotal]]+List1_1[[#This Row],[Estimated Cost of goods &amp; materials / other]]</f>
        <v>0</v>
      </c>
      <c r="HY62" s="232">
        <f>(List1_1[[#This Row],[Total Estimated Cost ]]*List1_1[[#This Row],[Percent Complete]])/100</f>
        <v>0</v>
      </c>
      <c r="HZ62" s="233">
        <f t="shared" si="49"/>
        <v>0</v>
      </c>
      <c r="IA62" s="233">
        <f t="shared" si="49"/>
        <v>0</v>
      </c>
      <c r="IB62" s="233">
        <f t="shared" si="49"/>
        <v>0</v>
      </c>
      <c r="IC62" s="233">
        <f t="shared" si="49"/>
        <v>0</v>
      </c>
      <c r="ID62" s="233">
        <f t="shared" si="49"/>
        <v>0</v>
      </c>
      <c r="IE62" s="233">
        <f t="shared" si="49"/>
        <v>0</v>
      </c>
      <c r="IF62" s="233">
        <f t="shared" si="49"/>
        <v>0</v>
      </c>
      <c r="IG62" s="233">
        <f t="shared" si="49"/>
        <v>0</v>
      </c>
      <c r="IH62" s="233">
        <f t="shared" si="49"/>
        <v>0</v>
      </c>
      <c r="II62" s="233">
        <f t="shared" si="49"/>
        <v>0</v>
      </c>
      <c r="IJ62" s="233">
        <f t="shared" si="49"/>
        <v>0</v>
      </c>
      <c r="IK62" s="233">
        <f t="shared" si="49"/>
        <v>0</v>
      </c>
      <c r="IL62" s="233">
        <f t="shared" si="15"/>
        <v>0</v>
      </c>
      <c r="IM62" s="245">
        <f t="shared" si="16"/>
        <v>0</v>
      </c>
      <c r="IN62" s="246">
        <f t="shared" si="17"/>
        <v>0</v>
      </c>
      <c r="IO62" s="235"/>
      <c r="IP62" s="236">
        <f>List1_1[[#This Row],[Total Estimated Cost ]]-List1_1[[#This Row],[Actual Cost]]</f>
        <v>0</v>
      </c>
      <c r="IQ62" s="237"/>
      <c r="IR62" s="237"/>
      <c r="IS62" s="238"/>
      <c r="IT62" s="239"/>
      <c r="IU62" s="240">
        <f t="shared" si="35"/>
        <v>0</v>
      </c>
      <c r="IV62" s="240">
        <f t="shared" si="36"/>
        <v>0</v>
      </c>
      <c r="IW62" s="240">
        <f t="shared" si="37"/>
        <v>0</v>
      </c>
      <c r="IX62" s="240">
        <f t="shared" si="38"/>
        <v>0</v>
      </c>
      <c r="IY62" s="240">
        <f t="shared" si="39"/>
        <v>0</v>
      </c>
      <c r="IZ62" s="240">
        <f t="shared" si="40"/>
        <v>0</v>
      </c>
      <c r="JA62" s="240">
        <f t="shared" si="41"/>
        <v>0</v>
      </c>
      <c r="JB62" s="240">
        <f t="shared" si="42"/>
        <v>0</v>
      </c>
      <c r="JC62" s="240">
        <f t="shared" si="43"/>
        <v>0</v>
      </c>
      <c r="JD62" s="240">
        <f t="shared" si="44"/>
        <v>0</v>
      </c>
      <c r="JE62" s="240">
        <f t="shared" si="45"/>
        <v>0</v>
      </c>
      <c r="JF62" s="240">
        <f t="shared" si="46"/>
        <v>0</v>
      </c>
      <c r="JG62" s="240">
        <f t="shared" si="47"/>
        <v>0</v>
      </c>
      <c r="JH62" s="241">
        <f t="shared" si="48"/>
        <v>0</v>
      </c>
      <c r="JI62" s="307"/>
      <c r="JJ62" s="243"/>
    </row>
    <row r="63" spans="1:270" x14ac:dyDescent="0.55000000000000004">
      <c r="A63" s="213">
        <v>52</v>
      </c>
      <c r="B63" s="214"/>
      <c r="C63" s="215"/>
      <c r="D63" s="215"/>
      <c r="E63" s="215"/>
      <c r="F63" s="215"/>
      <c r="G63" s="215"/>
      <c r="H63" s="215"/>
      <c r="I63" s="215" t="s">
        <v>561</v>
      </c>
      <c r="J63" s="216">
        <v>0</v>
      </c>
      <c r="K63" s="217" t="str">
        <f t="shared" si="32"/>
        <v>not done</v>
      </c>
      <c r="L63" s="64"/>
      <c r="M63" s="219"/>
      <c r="N63" s="220" t="e">
        <f>List1_1[[#This Row],[Latest start date]]</f>
        <v>#VALUE!</v>
      </c>
      <c r="O63" s="221" t="str">
        <f t="shared" si="7"/>
        <v/>
      </c>
      <c r="P63" s="222" t="e">
        <f t="shared" si="8"/>
        <v>#VALUE!</v>
      </c>
      <c r="Q63" s="223" t="e">
        <f t="shared" si="9"/>
        <v>#VALUE!</v>
      </c>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224"/>
      <c r="FJ63" s="224"/>
      <c r="FK63" s="224"/>
      <c r="FL63" s="224"/>
      <c r="FM63" s="224"/>
      <c r="FN63" s="224"/>
      <c r="FO63" s="224"/>
      <c r="FP63" s="224"/>
      <c r="FQ63" s="224"/>
      <c r="FR63" s="224"/>
      <c r="FS63" s="224"/>
      <c r="FT63" s="224"/>
      <c r="FU63" s="224"/>
      <c r="FV63" s="224"/>
      <c r="FW63" s="224"/>
      <c r="FX63" s="224"/>
      <c r="FY63" s="224"/>
      <c r="FZ63" s="224"/>
      <c r="GA63" s="224"/>
      <c r="GB63" s="224"/>
      <c r="GC63" s="224"/>
      <c r="GD63" s="224"/>
      <c r="GE63" s="224"/>
      <c r="GF63" s="224"/>
      <c r="GG63" s="224"/>
      <c r="GH63" s="224"/>
      <c r="GI63" s="224"/>
      <c r="GJ63" s="224"/>
      <c r="GK63" s="224"/>
      <c r="GL63" s="224"/>
      <c r="GM63" s="224"/>
      <c r="GN63" s="224"/>
      <c r="GO63" s="224"/>
      <c r="GP63" s="218"/>
      <c r="GQ63" s="244"/>
      <c r="GR63" s="244"/>
      <c r="GS63" s="244"/>
      <c r="GT63" s="244"/>
      <c r="GU63" s="244"/>
      <c r="GV63" s="226"/>
      <c r="GW63" s="244"/>
      <c r="GX63" s="226"/>
      <c r="GY63" s="226"/>
      <c r="GZ63" s="226"/>
      <c r="HA63" s="226"/>
      <c r="HB63" s="226"/>
      <c r="HC63" s="227"/>
      <c r="HD63" s="228"/>
      <c r="HE63" s="228"/>
      <c r="HF63" s="276">
        <f t="shared" si="10"/>
        <v>0</v>
      </c>
      <c r="HG63" s="276">
        <f>List1_1[[#This Row],[HR 1 Rate 
(autofill)]]*List1_1[[#This Row],[HR 1 Effort ]]</f>
        <v>0</v>
      </c>
      <c r="HH63" s="229"/>
      <c r="HI63" s="228"/>
      <c r="HJ63" s="276">
        <f t="shared" si="11"/>
        <v>0</v>
      </c>
      <c r="HK63" s="276">
        <f>List1_1[[#This Row],[HR 2 Effort ]]*List1_1[[#This Row],[HR 2 Rate 
(autofill)]]</f>
        <v>0</v>
      </c>
      <c r="HL63" s="228"/>
      <c r="HM63" s="228"/>
      <c r="HN63" s="276">
        <f t="shared" si="12"/>
        <v>0</v>
      </c>
      <c r="HO63" s="276">
        <f>List1_1[[#This Row],[HR 3 Rate 
(autofill)]]*List1_1[[#This Row],[HR 3 Effort ]]</f>
        <v>0</v>
      </c>
      <c r="HP63" s="229"/>
      <c r="HQ63" s="228"/>
      <c r="HR63" s="276">
        <f t="shared" si="13"/>
        <v>0</v>
      </c>
      <c r="HS63" s="276">
        <f>List1_1[[#This Row],[HR 4 Rate 
(autofill)]]*List1_1[[#This Row],[HR 4 Effort ]]</f>
        <v>0</v>
      </c>
      <c r="HT63" s="229"/>
      <c r="HU63" s="230">
        <f>List1_1[[#This Row],[HR 1 cost estimate
(autofill)]]+List1_1[[#This Row],[HR 2 cost estimate 
(autofill)]]+List1_1[[#This Row],[HR 3 cost estimate 
(autofill)]]+List1_1[[#This Row],[HR 4 cost estimate 
(autofill)]]</f>
        <v>0</v>
      </c>
      <c r="HV63" s="229"/>
      <c r="HW63" s="229"/>
      <c r="HX63" s="231">
        <f>List1_1[[#This Row],[HR subtotal]]+List1_1[[#This Row],[Estimated Cost of goods &amp; materials / other]]</f>
        <v>0</v>
      </c>
      <c r="HY63" s="232">
        <f>(List1_1[[#This Row],[Total Estimated Cost ]]*List1_1[[#This Row],[Percent Complete]])/100</f>
        <v>0</v>
      </c>
      <c r="HZ63" s="233">
        <f t="shared" si="49"/>
        <v>0</v>
      </c>
      <c r="IA63" s="233">
        <f t="shared" si="49"/>
        <v>0</v>
      </c>
      <c r="IB63" s="233">
        <f t="shared" si="49"/>
        <v>0</v>
      </c>
      <c r="IC63" s="233">
        <f t="shared" si="49"/>
        <v>0</v>
      </c>
      <c r="ID63" s="233">
        <f t="shared" si="49"/>
        <v>0</v>
      </c>
      <c r="IE63" s="233">
        <f t="shared" si="49"/>
        <v>0</v>
      </c>
      <c r="IF63" s="233">
        <f t="shared" si="49"/>
        <v>0</v>
      </c>
      <c r="IG63" s="233">
        <f t="shared" si="49"/>
        <v>0</v>
      </c>
      <c r="IH63" s="233">
        <f t="shared" si="49"/>
        <v>0</v>
      </c>
      <c r="II63" s="233">
        <f t="shared" si="49"/>
        <v>0</v>
      </c>
      <c r="IJ63" s="233">
        <f t="shared" si="49"/>
        <v>0</v>
      </c>
      <c r="IK63" s="233">
        <f t="shared" si="49"/>
        <v>0</v>
      </c>
      <c r="IL63" s="233">
        <f t="shared" si="15"/>
        <v>0</v>
      </c>
      <c r="IM63" s="245">
        <f t="shared" si="16"/>
        <v>0</v>
      </c>
      <c r="IN63" s="246">
        <f t="shared" si="17"/>
        <v>0</v>
      </c>
      <c r="IO63" s="235"/>
      <c r="IP63" s="236">
        <f>List1_1[[#This Row],[Total Estimated Cost ]]-List1_1[[#This Row],[Actual Cost]]</f>
        <v>0</v>
      </c>
      <c r="IQ63" s="237"/>
      <c r="IR63" s="237"/>
      <c r="IS63" s="238"/>
      <c r="IT63" s="239"/>
      <c r="IU63" s="240">
        <f t="shared" si="35"/>
        <v>0</v>
      </c>
      <c r="IV63" s="240">
        <f t="shared" si="36"/>
        <v>0</v>
      </c>
      <c r="IW63" s="240">
        <f t="shared" si="37"/>
        <v>0</v>
      </c>
      <c r="IX63" s="240">
        <f t="shared" si="38"/>
        <v>0</v>
      </c>
      <c r="IY63" s="240">
        <f t="shared" si="39"/>
        <v>0</v>
      </c>
      <c r="IZ63" s="240">
        <f t="shared" si="40"/>
        <v>0</v>
      </c>
      <c r="JA63" s="240">
        <f t="shared" si="41"/>
        <v>0</v>
      </c>
      <c r="JB63" s="240">
        <f t="shared" si="42"/>
        <v>0</v>
      </c>
      <c r="JC63" s="240">
        <f t="shared" si="43"/>
        <v>0</v>
      </c>
      <c r="JD63" s="240">
        <f t="shared" si="44"/>
        <v>0</v>
      </c>
      <c r="JE63" s="240">
        <f t="shared" si="45"/>
        <v>0</v>
      </c>
      <c r="JF63" s="240">
        <f t="shared" si="46"/>
        <v>0</v>
      </c>
      <c r="JG63" s="240">
        <f t="shared" si="47"/>
        <v>0</v>
      </c>
      <c r="JH63" s="241">
        <f t="shared" si="48"/>
        <v>0</v>
      </c>
      <c r="JI63" s="307"/>
      <c r="JJ63" s="243"/>
    </row>
    <row r="64" spans="1:270" x14ac:dyDescent="0.55000000000000004">
      <c r="A64" s="213">
        <v>53</v>
      </c>
      <c r="B64" s="214"/>
      <c r="C64" s="215"/>
      <c r="D64" s="215"/>
      <c r="E64" s="215"/>
      <c r="F64" s="215"/>
      <c r="G64" s="215"/>
      <c r="H64" s="215"/>
      <c r="I64" s="215" t="s">
        <v>561</v>
      </c>
      <c r="J64" s="216">
        <v>0</v>
      </c>
      <c r="K64" s="217" t="str">
        <f t="shared" si="32"/>
        <v>not done</v>
      </c>
      <c r="L64" s="64"/>
      <c r="M64" s="219"/>
      <c r="N64" s="220" t="e">
        <f>List1_1[[#This Row],[Latest start date]]</f>
        <v>#VALUE!</v>
      </c>
      <c r="O64" s="221" t="str">
        <f t="shared" si="7"/>
        <v/>
      </c>
      <c r="P64" s="222" t="e">
        <f t="shared" si="8"/>
        <v>#VALUE!</v>
      </c>
      <c r="Q64" s="223" t="e">
        <f t="shared" si="9"/>
        <v>#VALUE!</v>
      </c>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c r="FP64" s="224"/>
      <c r="FQ64" s="224"/>
      <c r="FR64" s="224"/>
      <c r="FS64" s="224"/>
      <c r="FT64" s="224"/>
      <c r="FU64" s="224"/>
      <c r="FV64" s="224"/>
      <c r="FW64" s="224"/>
      <c r="FX64" s="224"/>
      <c r="FY64" s="224"/>
      <c r="FZ64" s="224"/>
      <c r="GA64" s="224"/>
      <c r="GB64" s="224"/>
      <c r="GC64" s="224"/>
      <c r="GD64" s="224"/>
      <c r="GE64" s="224"/>
      <c r="GF64" s="224"/>
      <c r="GG64" s="224"/>
      <c r="GH64" s="224"/>
      <c r="GI64" s="224"/>
      <c r="GJ64" s="224"/>
      <c r="GK64" s="224"/>
      <c r="GL64" s="224"/>
      <c r="GM64" s="224"/>
      <c r="GN64" s="224"/>
      <c r="GO64" s="224"/>
      <c r="GP64" s="218"/>
      <c r="GQ64" s="244"/>
      <c r="GR64" s="244"/>
      <c r="GS64" s="244"/>
      <c r="GT64" s="244"/>
      <c r="GU64" s="244"/>
      <c r="GV64" s="226"/>
      <c r="GW64" s="244"/>
      <c r="GX64" s="226"/>
      <c r="GY64" s="226"/>
      <c r="GZ64" s="226"/>
      <c r="HA64" s="226"/>
      <c r="HB64" s="226"/>
      <c r="HC64" s="227"/>
      <c r="HD64" s="228"/>
      <c r="HE64" s="228"/>
      <c r="HF64" s="276">
        <f t="shared" si="10"/>
        <v>0</v>
      </c>
      <c r="HG64" s="276">
        <f>List1_1[[#This Row],[HR 1 Rate 
(autofill)]]*List1_1[[#This Row],[HR 1 Effort ]]</f>
        <v>0</v>
      </c>
      <c r="HH64" s="229"/>
      <c r="HI64" s="228"/>
      <c r="HJ64" s="276">
        <f t="shared" si="11"/>
        <v>0</v>
      </c>
      <c r="HK64" s="276">
        <f>List1_1[[#This Row],[HR 2 Effort ]]*List1_1[[#This Row],[HR 2 Rate 
(autofill)]]</f>
        <v>0</v>
      </c>
      <c r="HL64" s="228"/>
      <c r="HM64" s="228"/>
      <c r="HN64" s="276">
        <f t="shared" si="12"/>
        <v>0</v>
      </c>
      <c r="HO64" s="276">
        <f>List1_1[[#This Row],[HR 3 Rate 
(autofill)]]*List1_1[[#This Row],[HR 3 Effort ]]</f>
        <v>0</v>
      </c>
      <c r="HP64" s="229"/>
      <c r="HQ64" s="228"/>
      <c r="HR64" s="276">
        <f t="shared" si="13"/>
        <v>0</v>
      </c>
      <c r="HS64" s="276">
        <f>List1_1[[#This Row],[HR 4 Rate 
(autofill)]]*List1_1[[#This Row],[HR 4 Effort ]]</f>
        <v>0</v>
      </c>
      <c r="HT64" s="229"/>
      <c r="HU64" s="230">
        <f>List1_1[[#This Row],[HR 1 cost estimate
(autofill)]]+List1_1[[#This Row],[HR 2 cost estimate 
(autofill)]]+List1_1[[#This Row],[HR 3 cost estimate 
(autofill)]]+List1_1[[#This Row],[HR 4 cost estimate 
(autofill)]]</f>
        <v>0</v>
      </c>
      <c r="HV64" s="229"/>
      <c r="HW64" s="229"/>
      <c r="HX64" s="231">
        <f>List1_1[[#This Row],[HR subtotal]]+List1_1[[#This Row],[Estimated Cost of goods &amp; materials / other]]</f>
        <v>0</v>
      </c>
      <c r="HY64" s="232">
        <f>(List1_1[[#This Row],[Total Estimated Cost ]]*List1_1[[#This Row],[Percent Complete]])/100</f>
        <v>0</v>
      </c>
      <c r="HZ64" s="233">
        <f t="shared" si="49"/>
        <v>0</v>
      </c>
      <c r="IA64" s="233">
        <f t="shared" si="49"/>
        <v>0</v>
      </c>
      <c r="IB64" s="233">
        <f t="shared" si="49"/>
        <v>0</v>
      </c>
      <c r="IC64" s="233">
        <f t="shared" si="49"/>
        <v>0</v>
      </c>
      <c r="ID64" s="233">
        <f t="shared" si="49"/>
        <v>0</v>
      </c>
      <c r="IE64" s="233">
        <f t="shared" si="49"/>
        <v>0</v>
      </c>
      <c r="IF64" s="233">
        <f t="shared" si="49"/>
        <v>0</v>
      </c>
      <c r="IG64" s="233">
        <f t="shared" si="49"/>
        <v>0</v>
      </c>
      <c r="IH64" s="233">
        <f t="shared" si="49"/>
        <v>0</v>
      </c>
      <c r="II64" s="233">
        <f t="shared" si="49"/>
        <v>0</v>
      </c>
      <c r="IJ64" s="233">
        <f t="shared" si="49"/>
        <v>0</v>
      </c>
      <c r="IK64" s="233">
        <f t="shared" si="49"/>
        <v>0</v>
      </c>
      <c r="IL64" s="233">
        <f t="shared" si="15"/>
        <v>0</v>
      </c>
      <c r="IM64" s="245">
        <f t="shared" si="16"/>
        <v>0</v>
      </c>
      <c r="IN64" s="246">
        <f t="shared" si="17"/>
        <v>0</v>
      </c>
      <c r="IO64" s="235"/>
      <c r="IP64" s="236">
        <f>List1_1[[#This Row],[Total Estimated Cost ]]-List1_1[[#This Row],[Actual Cost]]</f>
        <v>0</v>
      </c>
      <c r="IQ64" s="237"/>
      <c r="IR64" s="237"/>
      <c r="IS64" s="238"/>
      <c r="IT64" s="239"/>
      <c r="IU64" s="240">
        <f t="shared" si="35"/>
        <v>0</v>
      </c>
      <c r="IV64" s="240">
        <f t="shared" si="36"/>
        <v>0</v>
      </c>
      <c r="IW64" s="240">
        <f t="shared" si="37"/>
        <v>0</v>
      </c>
      <c r="IX64" s="240">
        <f t="shared" si="38"/>
        <v>0</v>
      </c>
      <c r="IY64" s="240">
        <f t="shared" si="39"/>
        <v>0</v>
      </c>
      <c r="IZ64" s="240">
        <f t="shared" si="40"/>
        <v>0</v>
      </c>
      <c r="JA64" s="240">
        <f t="shared" si="41"/>
        <v>0</v>
      </c>
      <c r="JB64" s="240">
        <f t="shared" si="42"/>
        <v>0</v>
      </c>
      <c r="JC64" s="240">
        <f t="shared" si="43"/>
        <v>0</v>
      </c>
      <c r="JD64" s="240">
        <f t="shared" si="44"/>
        <v>0</v>
      </c>
      <c r="JE64" s="240">
        <f t="shared" si="45"/>
        <v>0</v>
      </c>
      <c r="JF64" s="240">
        <f t="shared" si="46"/>
        <v>0</v>
      </c>
      <c r="JG64" s="240">
        <f t="shared" si="47"/>
        <v>0</v>
      </c>
      <c r="JH64" s="241">
        <f t="shared" si="48"/>
        <v>0</v>
      </c>
      <c r="JI64" s="307"/>
      <c r="JJ64" s="243"/>
    </row>
    <row r="65" spans="1:270" x14ac:dyDescent="0.55000000000000004">
      <c r="A65" s="213">
        <v>54</v>
      </c>
      <c r="B65" s="214"/>
      <c r="C65" s="215"/>
      <c r="D65" s="215"/>
      <c r="E65" s="215"/>
      <c r="F65" s="215"/>
      <c r="G65" s="215"/>
      <c r="H65" s="215"/>
      <c r="I65" s="215" t="s">
        <v>561</v>
      </c>
      <c r="J65" s="216">
        <v>0</v>
      </c>
      <c r="K65" s="217" t="str">
        <f t="shared" si="32"/>
        <v>not done</v>
      </c>
      <c r="L65" s="64"/>
      <c r="M65" s="219"/>
      <c r="N65" s="220" t="e">
        <f>List1_1[[#This Row],[Latest start date]]</f>
        <v>#VALUE!</v>
      </c>
      <c r="O65" s="221" t="str">
        <f t="shared" si="7"/>
        <v/>
      </c>
      <c r="P65" s="222" t="e">
        <f t="shared" si="8"/>
        <v>#VALUE!</v>
      </c>
      <c r="Q65" s="223" t="e">
        <f t="shared" si="9"/>
        <v>#VALUE!</v>
      </c>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c r="FP65" s="224"/>
      <c r="FQ65" s="224"/>
      <c r="FR65" s="224"/>
      <c r="FS65" s="224"/>
      <c r="FT65" s="224"/>
      <c r="FU65" s="224"/>
      <c r="FV65" s="224"/>
      <c r="FW65" s="224"/>
      <c r="FX65" s="224"/>
      <c r="FY65" s="224"/>
      <c r="FZ65" s="224"/>
      <c r="GA65" s="224"/>
      <c r="GB65" s="224"/>
      <c r="GC65" s="224"/>
      <c r="GD65" s="224"/>
      <c r="GE65" s="224"/>
      <c r="GF65" s="224"/>
      <c r="GG65" s="224"/>
      <c r="GH65" s="224"/>
      <c r="GI65" s="224"/>
      <c r="GJ65" s="224"/>
      <c r="GK65" s="224"/>
      <c r="GL65" s="224"/>
      <c r="GM65" s="224"/>
      <c r="GN65" s="224"/>
      <c r="GO65" s="224"/>
      <c r="GP65" s="218"/>
      <c r="GQ65" s="244"/>
      <c r="GR65" s="244"/>
      <c r="GS65" s="244"/>
      <c r="GT65" s="244"/>
      <c r="GU65" s="244"/>
      <c r="GV65" s="226"/>
      <c r="GW65" s="244"/>
      <c r="GX65" s="226"/>
      <c r="GY65" s="226"/>
      <c r="GZ65" s="226"/>
      <c r="HA65" s="226"/>
      <c r="HB65" s="226"/>
      <c r="HC65" s="227"/>
      <c r="HD65" s="228"/>
      <c r="HE65" s="228"/>
      <c r="HF65" s="276">
        <f t="shared" si="10"/>
        <v>0</v>
      </c>
      <c r="HG65" s="276">
        <f>List1_1[[#This Row],[HR 1 Rate 
(autofill)]]*List1_1[[#This Row],[HR 1 Effort ]]</f>
        <v>0</v>
      </c>
      <c r="HH65" s="229"/>
      <c r="HI65" s="228"/>
      <c r="HJ65" s="276">
        <f t="shared" si="11"/>
        <v>0</v>
      </c>
      <c r="HK65" s="276">
        <f>List1_1[[#This Row],[HR 2 Effort ]]*List1_1[[#This Row],[HR 2 Rate 
(autofill)]]</f>
        <v>0</v>
      </c>
      <c r="HL65" s="228"/>
      <c r="HM65" s="228"/>
      <c r="HN65" s="276">
        <f t="shared" si="12"/>
        <v>0</v>
      </c>
      <c r="HO65" s="276">
        <f>List1_1[[#This Row],[HR 3 Rate 
(autofill)]]*List1_1[[#This Row],[HR 3 Effort ]]</f>
        <v>0</v>
      </c>
      <c r="HP65" s="229"/>
      <c r="HQ65" s="228"/>
      <c r="HR65" s="276">
        <f t="shared" si="13"/>
        <v>0</v>
      </c>
      <c r="HS65" s="276">
        <f>List1_1[[#This Row],[HR 4 Rate 
(autofill)]]*List1_1[[#This Row],[HR 4 Effort ]]</f>
        <v>0</v>
      </c>
      <c r="HT65" s="229"/>
      <c r="HU65" s="230">
        <f>List1_1[[#This Row],[HR 1 cost estimate
(autofill)]]+List1_1[[#This Row],[HR 2 cost estimate 
(autofill)]]+List1_1[[#This Row],[HR 3 cost estimate 
(autofill)]]+List1_1[[#This Row],[HR 4 cost estimate 
(autofill)]]</f>
        <v>0</v>
      </c>
      <c r="HV65" s="229"/>
      <c r="HW65" s="229"/>
      <c r="HX65" s="231">
        <f>List1_1[[#This Row],[HR subtotal]]+List1_1[[#This Row],[Estimated Cost of goods &amp; materials / other]]</f>
        <v>0</v>
      </c>
      <c r="HY65" s="232">
        <f>(List1_1[[#This Row],[Total Estimated Cost ]]*List1_1[[#This Row],[Percent Complete]])/100</f>
        <v>0</v>
      </c>
      <c r="HZ65" s="233">
        <f t="shared" si="49"/>
        <v>0</v>
      </c>
      <c r="IA65" s="233">
        <f t="shared" si="49"/>
        <v>0</v>
      </c>
      <c r="IB65" s="233">
        <f t="shared" si="49"/>
        <v>0</v>
      </c>
      <c r="IC65" s="233">
        <f t="shared" si="49"/>
        <v>0</v>
      </c>
      <c r="ID65" s="233">
        <f t="shared" si="49"/>
        <v>0</v>
      </c>
      <c r="IE65" s="233">
        <f t="shared" si="49"/>
        <v>0</v>
      </c>
      <c r="IF65" s="233">
        <f t="shared" si="49"/>
        <v>0</v>
      </c>
      <c r="IG65" s="233">
        <f t="shared" si="49"/>
        <v>0</v>
      </c>
      <c r="IH65" s="233">
        <f t="shared" si="49"/>
        <v>0</v>
      </c>
      <c r="II65" s="233">
        <f t="shared" si="49"/>
        <v>0</v>
      </c>
      <c r="IJ65" s="233">
        <f t="shared" si="49"/>
        <v>0</v>
      </c>
      <c r="IK65" s="233">
        <f t="shared" si="49"/>
        <v>0</v>
      </c>
      <c r="IL65" s="233">
        <f t="shared" si="15"/>
        <v>0</v>
      </c>
      <c r="IM65" s="245">
        <f t="shared" si="16"/>
        <v>0</v>
      </c>
      <c r="IN65" s="246">
        <f t="shared" si="17"/>
        <v>0</v>
      </c>
      <c r="IO65" s="235"/>
      <c r="IP65" s="236">
        <f>List1_1[[#This Row],[Total Estimated Cost ]]-List1_1[[#This Row],[Actual Cost]]</f>
        <v>0</v>
      </c>
      <c r="IQ65" s="237"/>
      <c r="IR65" s="237"/>
      <c r="IS65" s="238"/>
      <c r="IT65" s="239"/>
      <c r="IU65" s="240">
        <f t="shared" si="35"/>
        <v>0</v>
      </c>
      <c r="IV65" s="240">
        <f t="shared" si="36"/>
        <v>0</v>
      </c>
      <c r="IW65" s="240">
        <f t="shared" si="37"/>
        <v>0</v>
      </c>
      <c r="IX65" s="240">
        <f t="shared" si="38"/>
        <v>0</v>
      </c>
      <c r="IY65" s="240">
        <f t="shared" si="39"/>
        <v>0</v>
      </c>
      <c r="IZ65" s="240">
        <f t="shared" si="40"/>
        <v>0</v>
      </c>
      <c r="JA65" s="240">
        <f t="shared" si="41"/>
        <v>0</v>
      </c>
      <c r="JB65" s="240">
        <f t="shared" si="42"/>
        <v>0</v>
      </c>
      <c r="JC65" s="240">
        <f t="shared" si="43"/>
        <v>0</v>
      </c>
      <c r="JD65" s="240">
        <f t="shared" si="44"/>
        <v>0</v>
      </c>
      <c r="JE65" s="240">
        <f t="shared" si="45"/>
        <v>0</v>
      </c>
      <c r="JF65" s="240">
        <f t="shared" si="46"/>
        <v>0</v>
      </c>
      <c r="JG65" s="240">
        <f t="shared" si="47"/>
        <v>0</v>
      </c>
      <c r="JH65" s="241">
        <f t="shared" si="48"/>
        <v>0</v>
      </c>
      <c r="JI65" s="307"/>
      <c r="JJ65" s="243"/>
    </row>
    <row r="66" spans="1:270" x14ac:dyDescent="0.55000000000000004">
      <c r="A66" s="213">
        <v>55</v>
      </c>
      <c r="B66" s="214"/>
      <c r="C66" s="215"/>
      <c r="D66" s="215"/>
      <c r="E66" s="215"/>
      <c r="F66" s="215"/>
      <c r="G66" s="215"/>
      <c r="H66" s="215"/>
      <c r="I66" s="215" t="s">
        <v>561</v>
      </c>
      <c r="J66" s="216">
        <v>0</v>
      </c>
      <c r="K66" s="217" t="str">
        <f t="shared" si="32"/>
        <v>not done</v>
      </c>
      <c r="L66" s="64"/>
      <c r="M66" s="219"/>
      <c r="N66" s="220" t="e">
        <f>List1_1[[#This Row],[Latest start date]]</f>
        <v>#VALUE!</v>
      </c>
      <c r="O66" s="221" t="str">
        <f t="shared" si="7"/>
        <v/>
      </c>
      <c r="P66" s="222" t="e">
        <f t="shared" si="8"/>
        <v>#VALUE!</v>
      </c>
      <c r="Q66" s="223" t="e">
        <f t="shared" si="9"/>
        <v>#VALUE!</v>
      </c>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c r="FP66" s="224"/>
      <c r="FQ66" s="224"/>
      <c r="FR66" s="224"/>
      <c r="FS66" s="224"/>
      <c r="FT66" s="224"/>
      <c r="FU66" s="224"/>
      <c r="FV66" s="224"/>
      <c r="FW66" s="224"/>
      <c r="FX66" s="224"/>
      <c r="FY66" s="224"/>
      <c r="FZ66" s="224"/>
      <c r="GA66" s="224"/>
      <c r="GB66" s="224"/>
      <c r="GC66" s="224"/>
      <c r="GD66" s="224"/>
      <c r="GE66" s="224"/>
      <c r="GF66" s="224"/>
      <c r="GG66" s="224"/>
      <c r="GH66" s="224"/>
      <c r="GI66" s="224"/>
      <c r="GJ66" s="224"/>
      <c r="GK66" s="224"/>
      <c r="GL66" s="224"/>
      <c r="GM66" s="224"/>
      <c r="GN66" s="224"/>
      <c r="GO66" s="224"/>
      <c r="GP66" s="218"/>
      <c r="GQ66" s="244"/>
      <c r="GR66" s="244"/>
      <c r="GS66" s="244"/>
      <c r="GT66" s="244"/>
      <c r="GU66" s="244"/>
      <c r="GV66" s="226"/>
      <c r="GW66" s="244"/>
      <c r="GX66" s="226"/>
      <c r="GY66" s="226"/>
      <c r="GZ66" s="226"/>
      <c r="HA66" s="226"/>
      <c r="HB66" s="226"/>
      <c r="HC66" s="227"/>
      <c r="HD66" s="228"/>
      <c r="HE66" s="228"/>
      <c r="HF66" s="276">
        <f t="shared" si="10"/>
        <v>0</v>
      </c>
      <c r="HG66" s="276">
        <f>List1_1[[#This Row],[HR 1 Rate 
(autofill)]]*List1_1[[#This Row],[HR 1 Effort ]]</f>
        <v>0</v>
      </c>
      <c r="HH66" s="229"/>
      <c r="HI66" s="228"/>
      <c r="HJ66" s="276">
        <f t="shared" si="11"/>
        <v>0</v>
      </c>
      <c r="HK66" s="276">
        <f>List1_1[[#This Row],[HR 2 Effort ]]*List1_1[[#This Row],[HR 2 Rate 
(autofill)]]</f>
        <v>0</v>
      </c>
      <c r="HL66" s="228"/>
      <c r="HM66" s="228"/>
      <c r="HN66" s="276">
        <f t="shared" si="12"/>
        <v>0</v>
      </c>
      <c r="HO66" s="276">
        <f>List1_1[[#This Row],[HR 3 Rate 
(autofill)]]*List1_1[[#This Row],[HR 3 Effort ]]</f>
        <v>0</v>
      </c>
      <c r="HP66" s="229"/>
      <c r="HQ66" s="228"/>
      <c r="HR66" s="276">
        <f t="shared" si="13"/>
        <v>0</v>
      </c>
      <c r="HS66" s="276">
        <f>List1_1[[#This Row],[HR 4 Rate 
(autofill)]]*List1_1[[#This Row],[HR 4 Effort ]]</f>
        <v>0</v>
      </c>
      <c r="HT66" s="229"/>
      <c r="HU66" s="230">
        <f>List1_1[[#This Row],[HR 1 cost estimate
(autofill)]]+List1_1[[#This Row],[HR 2 cost estimate 
(autofill)]]+List1_1[[#This Row],[HR 3 cost estimate 
(autofill)]]+List1_1[[#This Row],[HR 4 cost estimate 
(autofill)]]</f>
        <v>0</v>
      </c>
      <c r="HV66" s="229"/>
      <c r="HW66" s="229"/>
      <c r="HX66" s="231">
        <f>List1_1[[#This Row],[HR subtotal]]+List1_1[[#This Row],[Estimated Cost of goods &amp; materials / other]]</f>
        <v>0</v>
      </c>
      <c r="HY66" s="232">
        <f>(List1_1[[#This Row],[Total Estimated Cost ]]*List1_1[[#This Row],[Percent Complete]])/100</f>
        <v>0</v>
      </c>
      <c r="HZ66" s="233">
        <f t="shared" si="49"/>
        <v>0</v>
      </c>
      <c r="IA66" s="233">
        <f t="shared" si="49"/>
        <v>0</v>
      </c>
      <c r="IB66" s="233">
        <f t="shared" si="49"/>
        <v>0</v>
      </c>
      <c r="IC66" s="233">
        <f t="shared" si="49"/>
        <v>0</v>
      </c>
      <c r="ID66" s="233">
        <f t="shared" si="49"/>
        <v>0</v>
      </c>
      <c r="IE66" s="233">
        <f t="shared" si="49"/>
        <v>0</v>
      </c>
      <c r="IF66" s="233">
        <f t="shared" si="49"/>
        <v>0</v>
      </c>
      <c r="IG66" s="233">
        <f t="shared" si="49"/>
        <v>0</v>
      </c>
      <c r="IH66" s="233">
        <f t="shared" si="49"/>
        <v>0</v>
      </c>
      <c r="II66" s="233">
        <f t="shared" si="49"/>
        <v>0</v>
      </c>
      <c r="IJ66" s="233">
        <f t="shared" si="49"/>
        <v>0</v>
      </c>
      <c r="IK66" s="233">
        <f t="shared" si="49"/>
        <v>0</v>
      </c>
      <c r="IL66" s="233">
        <f t="shared" si="15"/>
        <v>0</v>
      </c>
      <c r="IM66" s="245">
        <f t="shared" si="16"/>
        <v>0</v>
      </c>
      <c r="IN66" s="246">
        <f t="shared" si="17"/>
        <v>0</v>
      </c>
      <c r="IO66" s="235"/>
      <c r="IP66" s="236">
        <f>List1_1[[#This Row],[Total Estimated Cost ]]-List1_1[[#This Row],[Actual Cost]]</f>
        <v>0</v>
      </c>
      <c r="IQ66" s="237"/>
      <c r="IR66" s="237"/>
      <c r="IS66" s="238"/>
      <c r="IT66" s="239"/>
      <c r="IU66" s="240">
        <f t="shared" si="35"/>
        <v>0</v>
      </c>
      <c r="IV66" s="240">
        <f t="shared" si="36"/>
        <v>0</v>
      </c>
      <c r="IW66" s="240">
        <f t="shared" si="37"/>
        <v>0</v>
      </c>
      <c r="IX66" s="240">
        <f t="shared" si="38"/>
        <v>0</v>
      </c>
      <c r="IY66" s="240">
        <f t="shared" si="39"/>
        <v>0</v>
      </c>
      <c r="IZ66" s="240">
        <f t="shared" si="40"/>
        <v>0</v>
      </c>
      <c r="JA66" s="240">
        <f t="shared" si="41"/>
        <v>0</v>
      </c>
      <c r="JB66" s="240">
        <f t="shared" si="42"/>
        <v>0</v>
      </c>
      <c r="JC66" s="240">
        <f t="shared" si="43"/>
        <v>0</v>
      </c>
      <c r="JD66" s="240">
        <f t="shared" si="44"/>
        <v>0</v>
      </c>
      <c r="JE66" s="240">
        <f t="shared" si="45"/>
        <v>0</v>
      </c>
      <c r="JF66" s="240">
        <f t="shared" si="46"/>
        <v>0</v>
      </c>
      <c r="JG66" s="240">
        <f t="shared" si="47"/>
        <v>0</v>
      </c>
      <c r="JH66" s="241">
        <f t="shared" si="48"/>
        <v>0</v>
      </c>
      <c r="JI66" s="307"/>
      <c r="JJ66" s="243"/>
    </row>
    <row r="67" spans="1:270" x14ac:dyDescent="0.55000000000000004">
      <c r="A67" s="213">
        <v>56</v>
      </c>
      <c r="B67" s="214"/>
      <c r="C67" s="215"/>
      <c r="D67" s="215"/>
      <c r="E67" s="215"/>
      <c r="F67" s="215"/>
      <c r="G67" s="215"/>
      <c r="H67" s="215"/>
      <c r="I67" s="215" t="s">
        <v>561</v>
      </c>
      <c r="J67" s="216">
        <v>0</v>
      </c>
      <c r="K67" s="217" t="str">
        <f t="shared" si="32"/>
        <v>not done</v>
      </c>
      <c r="L67" s="64"/>
      <c r="M67" s="219"/>
      <c r="N67" s="220" t="e">
        <f>List1_1[[#This Row],[Latest start date]]</f>
        <v>#VALUE!</v>
      </c>
      <c r="O67" s="221" t="str">
        <f t="shared" si="7"/>
        <v/>
      </c>
      <c r="P67" s="222" t="e">
        <f t="shared" si="8"/>
        <v>#VALUE!</v>
      </c>
      <c r="Q67" s="223" t="e">
        <f t="shared" si="9"/>
        <v>#VALUE!</v>
      </c>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c r="FP67" s="224"/>
      <c r="FQ67" s="224"/>
      <c r="FR67" s="224"/>
      <c r="FS67" s="224"/>
      <c r="FT67" s="224"/>
      <c r="FU67" s="224"/>
      <c r="FV67" s="224"/>
      <c r="FW67" s="224"/>
      <c r="FX67" s="224"/>
      <c r="FY67" s="224"/>
      <c r="FZ67" s="224"/>
      <c r="GA67" s="224"/>
      <c r="GB67" s="224"/>
      <c r="GC67" s="224"/>
      <c r="GD67" s="224"/>
      <c r="GE67" s="224"/>
      <c r="GF67" s="224"/>
      <c r="GG67" s="224"/>
      <c r="GH67" s="224"/>
      <c r="GI67" s="224"/>
      <c r="GJ67" s="224"/>
      <c r="GK67" s="224"/>
      <c r="GL67" s="224"/>
      <c r="GM67" s="224"/>
      <c r="GN67" s="224"/>
      <c r="GO67" s="224"/>
      <c r="GP67" s="218"/>
      <c r="GQ67" s="244"/>
      <c r="GR67" s="244"/>
      <c r="GS67" s="244"/>
      <c r="GT67" s="244"/>
      <c r="GU67" s="244"/>
      <c r="GV67" s="226"/>
      <c r="GW67" s="244"/>
      <c r="GX67" s="226"/>
      <c r="GY67" s="226"/>
      <c r="GZ67" s="226"/>
      <c r="HA67" s="226"/>
      <c r="HB67" s="226"/>
      <c r="HC67" s="227"/>
      <c r="HD67" s="228"/>
      <c r="HE67" s="228"/>
      <c r="HF67" s="276">
        <f t="shared" si="10"/>
        <v>0</v>
      </c>
      <c r="HG67" s="276">
        <f>List1_1[[#This Row],[HR 1 Rate 
(autofill)]]*List1_1[[#This Row],[HR 1 Effort ]]</f>
        <v>0</v>
      </c>
      <c r="HH67" s="229"/>
      <c r="HI67" s="228"/>
      <c r="HJ67" s="276">
        <f t="shared" si="11"/>
        <v>0</v>
      </c>
      <c r="HK67" s="276">
        <f>List1_1[[#This Row],[HR 2 Effort ]]*List1_1[[#This Row],[HR 2 Rate 
(autofill)]]</f>
        <v>0</v>
      </c>
      <c r="HL67" s="228"/>
      <c r="HM67" s="228"/>
      <c r="HN67" s="276">
        <f t="shared" si="12"/>
        <v>0</v>
      </c>
      <c r="HO67" s="276">
        <f>List1_1[[#This Row],[HR 3 Rate 
(autofill)]]*List1_1[[#This Row],[HR 3 Effort ]]</f>
        <v>0</v>
      </c>
      <c r="HP67" s="229"/>
      <c r="HQ67" s="228"/>
      <c r="HR67" s="276">
        <f t="shared" si="13"/>
        <v>0</v>
      </c>
      <c r="HS67" s="276">
        <f>List1_1[[#This Row],[HR 4 Rate 
(autofill)]]*List1_1[[#This Row],[HR 4 Effort ]]</f>
        <v>0</v>
      </c>
      <c r="HT67" s="229"/>
      <c r="HU67" s="230">
        <f>List1_1[[#This Row],[HR 1 cost estimate
(autofill)]]+List1_1[[#This Row],[HR 2 cost estimate 
(autofill)]]+List1_1[[#This Row],[HR 3 cost estimate 
(autofill)]]+List1_1[[#This Row],[HR 4 cost estimate 
(autofill)]]</f>
        <v>0</v>
      </c>
      <c r="HV67" s="229"/>
      <c r="HW67" s="229"/>
      <c r="HX67" s="231">
        <f>List1_1[[#This Row],[HR subtotal]]+List1_1[[#This Row],[Estimated Cost of goods &amp; materials / other]]</f>
        <v>0</v>
      </c>
      <c r="HY67" s="232">
        <f>(List1_1[[#This Row],[Total Estimated Cost ]]*List1_1[[#This Row],[Percent Complete]])/100</f>
        <v>0</v>
      </c>
      <c r="HZ67" s="233">
        <f t="shared" si="49"/>
        <v>0</v>
      </c>
      <c r="IA67" s="233">
        <f t="shared" si="49"/>
        <v>0</v>
      </c>
      <c r="IB67" s="233">
        <f t="shared" si="49"/>
        <v>0</v>
      </c>
      <c r="IC67" s="233">
        <f t="shared" si="49"/>
        <v>0</v>
      </c>
      <c r="ID67" s="233">
        <f t="shared" si="49"/>
        <v>0</v>
      </c>
      <c r="IE67" s="233">
        <f t="shared" si="49"/>
        <v>0</v>
      </c>
      <c r="IF67" s="233">
        <f t="shared" si="49"/>
        <v>0</v>
      </c>
      <c r="IG67" s="233">
        <f t="shared" si="49"/>
        <v>0</v>
      </c>
      <c r="IH67" s="233">
        <f t="shared" si="49"/>
        <v>0</v>
      </c>
      <c r="II67" s="233">
        <f t="shared" si="49"/>
        <v>0</v>
      </c>
      <c r="IJ67" s="233">
        <f t="shared" si="49"/>
        <v>0</v>
      </c>
      <c r="IK67" s="233">
        <f t="shared" si="49"/>
        <v>0</v>
      </c>
      <c r="IL67" s="233">
        <f t="shared" si="15"/>
        <v>0</v>
      </c>
      <c r="IM67" s="245">
        <f t="shared" si="16"/>
        <v>0</v>
      </c>
      <c r="IN67" s="246">
        <f t="shared" si="17"/>
        <v>0</v>
      </c>
      <c r="IO67" s="235"/>
      <c r="IP67" s="236">
        <f>List1_1[[#This Row],[Total Estimated Cost ]]-List1_1[[#This Row],[Actual Cost]]</f>
        <v>0</v>
      </c>
      <c r="IQ67" s="237"/>
      <c r="IR67" s="237"/>
      <c r="IS67" s="238"/>
      <c r="IT67" s="239"/>
      <c r="IU67" s="240">
        <f t="shared" si="35"/>
        <v>0</v>
      </c>
      <c r="IV67" s="240">
        <f t="shared" si="36"/>
        <v>0</v>
      </c>
      <c r="IW67" s="240">
        <f t="shared" si="37"/>
        <v>0</v>
      </c>
      <c r="IX67" s="240">
        <f t="shared" si="38"/>
        <v>0</v>
      </c>
      <c r="IY67" s="240">
        <f t="shared" si="39"/>
        <v>0</v>
      </c>
      <c r="IZ67" s="240">
        <f t="shared" si="40"/>
        <v>0</v>
      </c>
      <c r="JA67" s="240">
        <f t="shared" si="41"/>
        <v>0</v>
      </c>
      <c r="JB67" s="240">
        <f t="shared" si="42"/>
        <v>0</v>
      </c>
      <c r="JC67" s="240">
        <f t="shared" si="43"/>
        <v>0</v>
      </c>
      <c r="JD67" s="240">
        <f t="shared" si="44"/>
        <v>0</v>
      </c>
      <c r="JE67" s="240">
        <f t="shared" si="45"/>
        <v>0</v>
      </c>
      <c r="JF67" s="240">
        <f t="shared" si="46"/>
        <v>0</v>
      </c>
      <c r="JG67" s="240">
        <f t="shared" si="47"/>
        <v>0</v>
      </c>
      <c r="JH67" s="241">
        <f t="shared" si="48"/>
        <v>0</v>
      </c>
      <c r="JI67" s="307"/>
      <c r="JJ67" s="243"/>
    </row>
    <row r="68" spans="1:270" x14ac:dyDescent="0.55000000000000004">
      <c r="A68" s="213">
        <v>57</v>
      </c>
      <c r="B68" s="214"/>
      <c r="C68" s="215"/>
      <c r="D68" s="215"/>
      <c r="E68" s="215"/>
      <c r="F68" s="215"/>
      <c r="G68" s="215"/>
      <c r="H68" s="215"/>
      <c r="I68" s="215" t="s">
        <v>561</v>
      </c>
      <c r="J68" s="216">
        <v>0</v>
      </c>
      <c r="K68" s="217" t="str">
        <f t="shared" si="32"/>
        <v>not done</v>
      </c>
      <c r="L68" s="64"/>
      <c r="M68" s="219"/>
      <c r="N68" s="220" t="e">
        <f>List1_1[[#This Row],[Latest start date]]</f>
        <v>#VALUE!</v>
      </c>
      <c r="O68" s="221" t="str">
        <f t="shared" si="7"/>
        <v/>
      </c>
      <c r="P68" s="222" t="e">
        <f t="shared" si="8"/>
        <v>#VALUE!</v>
      </c>
      <c r="Q68" s="223" t="e">
        <f t="shared" si="9"/>
        <v>#VALUE!</v>
      </c>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4"/>
      <c r="GE68" s="224"/>
      <c r="GF68" s="224"/>
      <c r="GG68" s="224"/>
      <c r="GH68" s="224"/>
      <c r="GI68" s="224"/>
      <c r="GJ68" s="224"/>
      <c r="GK68" s="224"/>
      <c r="GL68" s="224"/>
      <c r="GM68" s="224"/>
      <c r="GN68" s="224"/>
      <c r="GO68" s="224"/>
      <c r="GP68" s="218"/>
      <c r="GQ68" s="244"/>
      <c r="GR68" s="244"/>
      <c r="GS68" s="244"/>
      <c r="GT68" s="244"/>
      <c r="GU68" s="244"/>
      <c r="GV68" s="226"/>
      <c r="GW68" s="244"/>
      <c r="GX68" s="226"/>
      <c r="GY68" s="226"/>
      <c r="GZ68" s="226"/>
      <c r="HA68" s="226"/>
      <c r="HB68" s="226"/>
      <c r="HC68" s="227"/>
      <c r="HD68" s="228"/>
      <c r="HE68" s="228"/>
      <c r="HF68" s="276">
        <f t="shared" si="10"/>
        <v>0</v>
      </c>
      <c r="HG68" s="276">
        <f>List1_1[[#This Row],[HR 1 Rate 
(autofill)]]*List1_1[[#This Row],[HR 1 Effort ]]</f>
        <v>0</v>
      </c>
      <c r="HH68" s="229"/>
      <c r="HI68" s="228"/>
      <c r="HJ68" s="276">
        <f t="shared" si="11"/>
        <v>0</v>
      </c>
      <c r="HK68" s="276">
        <f>List1_1[[#This Row],[HR 2 Effort ]]*List1_1[[#This Row],[HR 2 Rate 
(autofill)]]</f>
        <v>0</v>
      </c>
      <c r="HL68" s="228"/>
      <c r="HM68" s="228"/>
      <c r="HN68" s="276">
        <f t="shared" si="12"/>
        <v>0</v>
      </c>
      <c r="HO68" s="276">
        <f>List1_1[[#This Row],[HR 3 Rate 
(autofill)]]*List1_1[[#This Row],[HR 3 Effort ]]</f>
        <v>0</v>
      </c>
      <c r="HP68" s="229"/>
      <c r="HQ68" s="228"/>
      <c r="HR68" s="276">
        <f t="shared" si="13"/>
        <v>0</v>
      </c>
      <c r="HS68" s="276">
        <f>List1_1[[#This Row],[HR 4 Rate 
(autofill)]]*List1_1[[#This Row],[HR 4 Effort ]]</f>
        <v>0</v>
      </c>
      <c r="HT68" s="229"/>
      <c r="HU68" s="230">
        <f>List1_1[[#This Row],[HR 1 cost estimate
(autofill)]]+List1_1[[#This Row],[HR 2 cost estimate 
(autofill)]]+List1_1[[#This Row],[HR 3 cost estimate 
(autofill)]]+List1_1[[#This Row],[HR 4 cost estimate 
(autofill)]]</f>
        <v>0</v>
      </c>
      <c r="HV68" s="229"/>
      <c r="HW68" s="229"/>
      <c r="HX68" s="231">
        <f>List1_1[[#This Row],[HR subtotal]]+List1_1[[#This Row],[Estimated Cost of goods &amp; materials / other]]</f>
        <v>0</v>
      </c>
      <c r="HY68" s="232">
        <f>(List1_1[[#This Row],[Total Estimated Cost ]]*List1_1[[#This Row],[Percent Complete]])/100</f>
        <v>0</v>
      </c>
      <c r="HZ68" s="233">
        <f t="shared" si="49"/>
        <v>0</v>
      </c>
      <c r="IA68" s="233">
        <f t="shared" si="49"/>
        <v>0</v>
      </c>
      <c r="IB68" s="233">
        <f t="shared" si="49"/>
        <v>0</v>
      </c>
      <c r="IC68" s="233">
        <f t="shared" si="49"/>
        <v>0</v>
      </c>
      <c r="ID68" s="233">
        <f t="shared" si="49"/>
        <v>0</v>
      </c>
      <c r="IE68" s="233">
        <f t="shared" si="49"/>
        <v>0</v>
      </c>
      <c r="IF68" s="233">
        <f t="shared" si="49"/>
        <v>0</v>
      </c>
      <c r="IG68" s="233">
        <f t="shared" si="49"/>
        <v>0</v>
      </c>
      <c r="IH68" s="233">
        <f t="shared" si="49"/>
        <v>0</v>
      </c>
      <c r="II68" s="233">
        <f t="shared" si="49"/>
        <v>0</v>
      </c>
      <c r="IJ68" s="233">
        <f t="shared" si="49"/>
        <v>0</v>
      </c>
      <c r="IK68" s="233">
        <f t="shared" si="49"/>
        <v>0</v>
      </c>
      <c r="IL68" s="233">
        <f t="shared" si="15"/>
        <v>0</v>
      </c>
      <c r="IM68" s="245">
        <f t="shared" si="16"/>
        <v>0</v>
      </c>
      <c r="IN68" s="246">
        <f t="shared" si="17"/>
        <v>0</v>
      </c>
      <c r="IO68" s="235"/>
      <c r="IP68" s="236">
        <f>List1_1[[#This Row],[Total Estimated Cost ]]-List1_1[[#This Row],[Actual Cost]]</f>
        <v>0</v>
      </c>
      <c r="IQ68" s="237"/>
      <c r="IR68" s="237"/>
      <c r="IS68" s="238"/>
      <c r="IT68" s="239"/>
      <c r="IU68" s="240">
        <f t="shared" si="35"/>
        <v>0</v>
      </c>
      <c r="IV68" s="240">
        <f t="shared" si="36"/>
        <v>0</v>
      </c>
      <c r="IW68" s="240">
        <f t="shared" si="37"/>
        <v>0</v>
      </c>
      <c r="IX68" s="240">
        <f t="shared" si="38"/>
        <v>0</v>
      </c>
      <c r="IY68" s="240">
        <f t="shared" si="39"/>
        <v>0</v>
      </c>
      <c r="IZ68" s="240">
        <f t="shared" si="40"/>
        <v>0</v>
      </c>
      <c r="JA68" s="240">
        <f t="shared" si="41"/>
        <v>0</v>
      </c>
      <c r="JB68" s="240">
        <f t="shared" si="42"/>
        <v>0</v>
      </c>
      <c r="JC68" s="240">
        <f t="shared" si="43"/>
        <v>0</v>
      </c>
      <c r="JD68" s="240">
        <f t="shared" si="44"/>
        <v>0</v>
      </c>
      <c r="JE68" s="240">
        <f t="shared" si="45"/>
        <v>0</v>
      </c>
      <c r="JF68" s="240">
        <f t="shared" si="46"/>
        <v>0</v>
      </c>
      <c r="JG68" s="240">
        <f t="shared" si="47"/>
        <v>0</v>
      </c>
      <c r="JH68" s="241">
        <f t="shared" si="48"/>
        <v>0</v>
      </c>
      <c r="JI68" s="307"/>
      <c r="JJ68" s="243"/>
    </row>
    <row r="69" spans="1:270" x14ac:dyDescent="0.55000000000000004">
      <c r="A69" s="213">
        <v>58</v>
      </c>
      <c r="B69" s="214"/>
      <c r="C69" s="215"/>
      <c r="D69" s="215"/>
      <c r="E69" s="215"/>
      <c r="F69" s="215"/>
      <c r="G69" s="215"/>
      <c r="H69" s="215"/>
      <c r="I69" s="215" t="s">
        <v>561</v>
      </c>
      <c r="J69" s="216">
        <v>0</v>
      </c>
      <c r="K69" s="217" t="str">
        <f t="shared" si="32"/>
        <v>not done</v>
      </c>
      <c r="L69" s="64"/>
      <c r="M69" s="219"/>
      <c r="N69" s="220" t="e">
        <f>List1_1[[#This Row],[Latest start date]]</f>
        <v>#VALUE!</v>
      </c>
      <c r="O69" s="221" t="str">
        <f t="shared" si="7"/>
        <v/>
      </c>
      <c r="P69" s="222" t="e">
        <f t="shared" si="8"/>
        <v>#VALUE!</v>
      </c>
      <c r="Q69" s="223" t="e">
        <f t="shared" si="9"/>
        <v>#VALUE!</v>
      </c>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4"/>
      <c r="DT69" s="224"/>
      <c r="DU69" s="224"/>
      <c r="DV69" s="224"/>
      <c r="DW69" s="224"/>
      <c r="DX69" s="224"/>
      <c r="DY69" s="224"/>
      <c r="DZ69" s="224"/>
      <c r="EA69" s="224"/>
      <c r="EB69" s="224"/>
      <c r="EC69" s="224"/>
      <c r="ED69" s="224"/>
      <c r="EE69" s="224"/>
      <c r="EF69" s="224"/>
      <c r="EG69" s="224"/>
      <c r="EH69" s="224"/>
      <c r="EI69" s="224"/>
      <c r="EJ69" s="224"/>
      <c r="EK69" s="224"/>
      <c r="EL69" s="224"/>
      <c r="EM69" s="224"/>
      <c r="EN69" s="224"/>
      <c r="EO69" s="224"/>
      <c r="EP69" s="224"/>
      <c r="EQ69" s="224"/>
      <c r="ER69" s="224"/>
      <c r="ES69" s="224"/>
      <c r="ET69" s="224"/>
      <c r="EU69" s="224"/>
      <c r="EV69" s="224"/>
      <c r="EW69" s="224"/>
      <c r="EX69" s="224"/>
      <c r="EY69" s="224"/>
      <c r="EZ69" s="224"/>
      <c r="FA69" s="224"/>
      <c r="FB69" s="224"/>
      <c r="FC69" s="224"/>
      <c r="FD69" s="224"/>
      <c r="FE69" s="224"/>
      <c r="FF69" s="224"/>
      <c r="FG69" s="224"/>
      <c r="FH69" s="224"/>
      <c r="FI69" s="224"/>
      <c r="FJ69" s="224"/>
      <c r="FK69" s="224"/>
      <c r="FL69" s="224"/>
      <c r="FM69" s="224"/>
      <c r="FN69" s="224"/>
      <c r="FO69" s="224"/>
      <c r="FP69" s="224"/>
      <c r="FQ69" s="224"/>
      <c r="FR69" s="224"/>
      <c r="FS69" s="224"/>
      <c r="FT69" s="224"/>
      <c r="FU69" s="224"/>
      <c r="FV69" s="224"/>
      <c r="FW69" s="224"/>
      <c r="FX69" s="224"/>
      <c r="FY69" s="224"/>
      <c r="FZ69" s="224"/>
      <c r="GA69" s="224"/>
      <c r="GB69" s="224"/>
      <c r="GC69" s="224"/>
      <c r="GD69" s="224"/>
      <c r="GE69" s="224"/>
      <c r="GF69" s="224"/>
      <c r="GG69" s="224"/>
      <c r="GH69" s="224"/>
      <c r="GI69" s="224"/>
      <c r="GJ69" s="224"/>
      <c r="GK69" s="224"/>
      <c r="GL69" s="224"/>
      <c r="GM69" s="224"/>
      <c r="GN69" s="224"/>
      <c r="GO69" s="224"/>
      <c r="GP69" s="218"/>
      <c r="GQ69" s="244"/>
      <c r="GR69" s="244"/>
      <c r="GS69" s="244"/>
      <c r="GT69" s="244"/>
      <c r="GU69" s="244"/>
      <c r="GV69" s="226"/>
      <c r="GW69" s="244"/>
      <c r="GX69" s="226"/>
      <c r="GY69" s="226"/>
      <c r="GZ69" s="226"/>
      <c r="HA69" s="226"/>
      <c r="HB69" s="226"/>
      <c r="HC69" s="227"/>
      <c r="HD69" s="228"/>
      <c r="HE69" s="228"/>
      <c r="HF69" s="276">
        <f t="shared" si="10"/>
        <v>0</v>
      </c>
      <c r="HG69" s="276">
        <f>List1_1[[#This Row],[HR 1 Rate 
(autofill)]]*List1_1[[#This Row],[HR 1 Effort ]]</f>
        <v>0</v>
      </c>
      <c r="HH69" s="229"/>
      <c r="HI69" s="228"/>
      <c r="HJ69" s="276">
        <f t="shared" si="11"/>
        <v>0</v>
      </c>
      <c r="HK69" s="276">
        <f>List1_1[[#This Row],[HR 2 Effort ]]*List1_1[[#This Row],[HR 2 Rate 
(autofill)]]</f>
        <v>0</v>
      </c>
      <c r="HL69" s="228"/>
      <c r="HM69" s="228"/>
      <c r="HN69" s="276">
        <f t="shared" si="12"/>
        <v>0</v>
      </c>
      <c r="HO69" s="276">
        <f>List1_1[[#This Row],[HR 3 Rate 
(autofill)]]*List1_1[[#This Row],[HR 3 Effort ]]</f>
        <v>0</v>
      </c>
      <c r="HP69" s="229"/>
      <c r="HQ69" s="228"/>
      <c r="HR69" s="276">
        <f t="shared" si="13"/>
        <v>0</v>
      </c>
      <c r="HS69" s="276">
        <f>List1_1[[#This Row],[HR 4 Rate 
(autofill)]]*List1_1[[#This Row],[HR 4 Effort ]]</f>
        <v>0</v>
      </c>
      <c r="HT69" s="229"/>
      <c r="HU69" s="230">
        <f>List1_1[[#This Row],[HR 1 cost estimate
(autofill)]]+List1_1[[#This Row],[HR 2 cost estimate 
(autofill)]]+List1_1[[#This Row],[HR 3 cost estimate 
(autofill)]]+List1_1[[#This Row],[HR 4 cost estimate 
(autofill)]]</f>
        <v>0</v>
      </c>
      <c r="HV69" s="229"/>
      <c r="HW69" s="229"/>
      <c r="HX69" s="231">
        <f>List1_1[[#This Row],[HR subtotal]]+List1_1[[#This Row],[Estimated Cost of goods &amp; materials / other]]</f>
        <v>0</v>
      </c>
      <c r="HY69" s="232">
        <f>(List1_1[[#This Row],[Total Estimated Cost ]]*List1_1[[#This Row],[Percent Complete]])/100</f>
        <v>0</v>
      </c>
      <c r="HZ69" s="233">
        <f t="shared" si="49"/>
        <v>0</v>
      </c>
      <c r="IA69" s="233">
        <f t="shared" si="49"/>
        <v>0</v>
      </c>
      <c r="IB69" s="233">
        <f t="shared" si="49"/>
        <v>0</v>
      </c>
      <c r="IC69" s="233">
        <f t="shared" si="49"/>
        <v>0</v>
      </c>
      <c r="ID69" s="233">
        <f t="shared" si="49"/>
        <v>0</v>
      </c>
      <c r="IE69" s="233">
        <f t="shared" si="49"/>
        <v>0</v>
      </c>
      <c r="IF69" s="233">
        <f t="shared" si="49"/>
        <v>0</v>
      </c>
      <c r="IG69" s="233">
        <f t="shared" si="49"/>
        <v>0</v>
      </c>
      <c r="IH69" s="233">
        <f t="shared" si="49"/>
        <v>0</v>
      </c>
      <c r="II69" s="233">
        <f t="shared" si="49"/>
        <v>0</v>
      </c>
      <c r="IJ69" s="233">
        <f t="shared" si="49"/>
        <v>0</v>
      </c>
      <c r="IK69" s="233">
        <f t="shared" si="49"/>
        <v>0</v>
      </c>
      <c r="IL69" s="233">
        <f t="shared" si="15"/>
        <v>0</v>
      </c>
      <c r="IM69" s="245">
        <f t="shared" si="16"/>
        <v>0</v>
      </c>
      <c r="IN69" s="246">
        <f t="shared" si="17"/>
        <v>0</v>
      </c>
      <c r="IO69" s="235"/>
      <c r="IP69" s="236">
        <f>List1_1[[#This Row],[Total Estimated Cost ]]-List1_1[[#This Row],[Actual Cost]]</f>
        <v>0</v>
      </c>
      <c r="IQ69" s="237"/>
      <c r="IR69" s="237"/>
      <c r="IS69" s="238"/>
      <c r="IT69" s="239"/>
      <c r="IU69" s="240">
        <f t="shared" si="35"/>
        <v>0</v>
      </c>
      <c r="IV69" s="240">
        <f t="shared" si="36"/>
        <v>0</v>
      </c>
      <c r="IW69" s="240">
        <f t="shared" si="37"/>
        <v>0</v>
      </c>
      <c r="IX69" s="240">
        <f t="shared" si="38"/>
        <v>0</v>
      </c>
      <c r="IY69" s="240">
        <f t="shared" si="39"/>
        <v>0</v>
      </c>
      <c r="IZ69" s="240">
        <f t="shared" si="40"/>
        <v>0</v>
      </c>
      <c r="JA69" s="240">
        <f t="shared" si="41"/>
        <v>0</v>
      </c>
      <c r="JB69" s="240">
        <f t="shared" si="42"/>
        <v>0</v>
      </c>
      <c r="JC69" s="240">
        <f t="shared" si="43"/>
        <v>0</v>
      </c>
      <c r="JD69" s="240">
        <f t="shared" si="44"/>
        <v>0</v>
      </c>
      <c r="JE69" s="240">
        <f t="shared" si="45"/>
        <v>0</v>
      </c>
      <c r="JF69" s="240">
        <f t="shared" si="46"/>
        <v>0</v>
      </c>
      <c r="JG69" s="240">
        <f t="shared" si="47"/>
        <v>0</v>
      </c>
      <c r="JH69" s="241">
        <f t="shared" si="48"/>
        <v>0</v>
      </c>
      <c r="JI69" s="307"/>
      <c r="JJ69" s="243"/>
    </row>
    <row r="70" spans="1:270" x14ac:dyDescent="0.55000000000000004">
      <c r="A70" s="213">
        <v>59</v>
      </c>
      <c r="B70" s="214"/>
      <c r="C70" s="215"/>
      <c r="D70" s="215"/>
      <c r="E70" s="215"/>
      <c r="F70" s="215"/>
      <c r="G70" s="215"/>
      <c r="H70" s="215"/>
      <c r="I70" s="215" t="s">
        <v>561</v>
      </c>
      <c r="J70" s="216">
        <v>0</v>
      </c>
      <c r="K70" s="217" t="str">
        <f t="shared" si="32"/>
        <v>not done</v>
      </c>
      <c r="L70" s="64"/>
      <c r="M70" s="219"/>
      <c r="N70" s="220" t="e">
        <f>List1_1[[#This Row],[Latest start date]]</f>
        <v>#VALUE!</v>
      </c>
      <c r="O70" s="221" t="str">
        <f t="shared" si="7"/>
        <v/>
      </c>
      <c r="P70" s="222" t="e">
        <f t="shared" si="8"/>
        <v>#VALUE!</v>
      </c>
      <c r="Q70" s="223" t="e">
        <f t="shared" si="9"/>
        <v>#VALUE!</v>
      </c>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c r="EO70" s="224"/>
      <c r="EP70" s="224"/>
      <c r="EQ70" s="224"/>
      <c r="ER70" s="224"/>
      <c r="ES70" s="224"/>
      <c r="ET70" s="224"/>
      <c r="EU70" s="224"/>
      <c r="EV70" s="224"/>
      <c r="EW70" s="224"/>
      <c r="EX70" s="224"/>
      <c r="EY70" s="224"/>
      <c r="EZ70" s="224"/>
      <c r="FA70" s="224"/>
      <c r="FB70" s="224"/>
      <c r="FC70" s="224"/>
      <c r="FD70" s="224"/>
      <c r="FE70" s="224"/>
      <c r="FF70" s="224"/>
      <c r="FG70" s="224"/>
      <c r="FH70" s="224"/>
      <c r="FI70" s="224"/>
      <c r="FJ70" s="224"/>
      <c r="FK70" s="224"/>
      <c r="FL70" s="224"/>
      <c r="FM70" s="224"/>
      <c r="FN70" s="224"/>
      <c r="FO70" s="224"/>
      <c r="FP70" s="224"/>
      <c r="FQ70" s="224"/>
      <c r="FR70" s="224"/>
      <c r="FS70" s="224"/>
      <c r="FT70" s="224"/>
      <c r="FU70" s="224"/>
      <c r="FV70" s="224"/>
      <c r="FW70" s="224"/>
      <c r="FX70" s="224"/>
      <c r="FY70" s="224"/>
      <c r="FZ70" s="224"/>
      <c r="GA70" s="224"/>
      <c r="GB70" s="224"/>
      <c r="GC70" s="224"/>
      <c r="GD70" s="224"/>
      <c r="GE70" s="224"/>
      <c r="GF70" s="224"/>
      <c r="GG70" s="224"/>
      <c r="GH70" s="224"/>
      <c r="GI70" s="224"/>
      <c r="GJ70" s="224"/>
      <c r="GK70" s="224"/>
      <c r="GL70" s="224"/>
      <c r="GM70" s="224"/>
      <c r="GN70" s="224"/>
      <c r="GO70" s="224"/>
      <c r="GP70" s="218"/>
      <c r="GQ70" s="244"/>
      <c r="GR70" s="244"/>
      <c r="GS70" s="244"/>
      <c r="GT70" s="244"/>
      <c r="GU70" s="244"/>
      <c r="GV70" s="226"/>
      <c r="GW70" s="244"/>
      <c r="GX70" s="226"/>
      <c r="GY70" s="226"/>
      <c r="GZ70" s="226"/>
      <c r="HA70" s="226"/>
      <c r="HB70" s="226"/>
      <c r="HC70" s="227"/>
      <c r="HD70" s="228"/>
      <c r="HE70" s="228"/>
      <c r="HF70" s="276">
        <f t="shared" si="10"/>
        <v>0</v>
      </c>
      <c r="HG70" s="276">
        <f>List1_1[[#This Row],[HR 1 Rate 
(autofill)]]*List1_1[[#This Row],[HR 1 Effort ]]</f>
        <v>0</v>
      </c>
      <c r="HH70" s="229"/>
      <c r="HI70" s="228"/>
      <c r="HJ70" s="276">
        <f t="shared" si="11"/>
        <v>0</v>
      </c>
      <c r="HK70" s="276">
        <f>List1_1[[#This Row],[HR 2 Effort ]]*List1_1[[#This Row],[HR 2 Rate 
(autofill)]]</f>
        <v>0</v>
      </c>
      <c r="HL70" s="228"/>
      <c r="HM70" s="228"/>
      <c r="HN70" s="276">
        <f t="shared" si="12"/>
        <v>0</v>
      </c>
      <c r="HO70" s="276">
        <f>List1_1[[#This Row],[HR 3 Rate 
(autofill)]]*List1_1[[#This Row],[HR 3 Effort ]]</f>
        <v>0</v>
      </c>
      <c r="HP70" s="229"/>
      <c r="HQ70" s="228"/>
      <c r="HR70" s="276">
        <f t="shared" si="13"/>
        <v>0</v>
      </c>
      <c r="HS70" s="276">
        <f>List1_1[[#This Row],[HR 4 Rate 
(autofill)]]*List1_1[[#This Row],[HR 4 Effort ]]</f>
        <v>0</v>
      </c>
      <c r="HT70" s="229"/>
      <c r="HU70" s="230">
        <f>List1_1[[#This Row],[HR 1 cost estimate
(autofill)]]+List1_1[[#This Row],[HR 2 cost estimate 
(autofill)]]+List1_1[[#This Row],[HR 3 cost estimate 
(autofill)]]+List1_1[[#This Row],[HR 4 cost estimate 
(autofill)]]</f>
        <v>0</v>
      </c>
      <c r="HV70" s="229"/>
      <c r="HW70" s="229"/>
      <c r="HX70" s="231">
        <f>List1_1[[#This Row],[HR subtotal]]+List1_1[[#This Row],[Estimated Cost of goods &amp; materials / other]]</f>
        <v>0</v>
      </c>
      <c r="HY70" s="232">
        <f>(List1_1[[#This Row],[Total Estimated Cost ]]*List1_1[[#This Row],[Percent Complete]])/100</f>
        <v>0</v>
      </c>
      <c r="HZ70" s="233">
        <f t="shared" si="49"/>
        <v>0</v>
      </c>
      <c r="IA70" s="233">
        <f t="shared" si="49"/>
        <v>0</v>
      </c>
      <c r="IB70" s="233">
        <f t="shared" si="49"/>
        <v>0</v>
      </c>
      <c r="IC70" s="233">
        <f t="shared" si="49"/>
        <v>0</v>
      </c>
      <c r="ID70" s="233">
        <f t="shared" si="49"/>
        <v>0</v>
      </c>
      <c r="IE70" s="233">
        <f t="shared" si="49"/>
        <v>0</v>
      </c>
      <c r="IF70" s="233">
        <f t="shared" si="49"/>
        <v>0</v>
      </c>
      <c r="IG70" s="233">
        <f t="shared" si="49"/>
        <v>0</v>
      </c>
      <c r="IH70" s="233">
        <f t="shared" si="49"/>
        <v>0</v>
      </c>
      <c r="II70" s="233">
        <f t="shared" si="49"/>
        <v>0</v>
      </c>
      <c r="IJ70" s="233">
        <f t="shared" si="49"/>
        <v>0</v>
      </c>
      <c r="IK70" s="233">
        <f t="shared" si="49"/>
        <v>0</v>
      </c>
      <c r="IL70" s="233">
        <f t="shared" si="15"/>
        <v>0</v>
      </c>
      <c r="IM70" s="245">
        <f t="shared" si="16"/>
        <v>0</v>
      </c>
      <c r="IN70" s="246">
        <f t="shared" si="17"/>
        <v>0</v>
      </c>
      <c r="IO70" s="235"/>
      <c r="IP70" s="236">
        <f>List1_1[[#This Row],[Total Estimated Cost ]]-List1_1[[#This Row],[Actual Cost]]</f>
        <v>0</v>
      </c>
      <c r="IQ70" s="237"/>
      <c r="IR70" s="237"/>
      <c r="IS70" s="238"/>
      <c r="IT70" s="239"/>
      <c r="IU70" s="240">
        <f t="shared" si="35"/>
        <v>0</v>
      </c>
      <c r="IV70" s="240">
        <f t="shared" si="36"/>
        <v>0</v>
      </c>
      <c r="IW70" s="240">
        <f t="shared" si="37"/>
        <v>0</v>
      </c>
      <c r="IX70" s="240">
        <f t="shared" si="38"/>
        <v>0</v>
      </c>
      <c r="IY70" s="240">
        <f t="shared" si="39"/>
        <v>0</v>
      </c>
      <c r="IZ70" s="240">
        <f t="shared" si="40"/>
        <v>0</v>
      </c>
      <c r="JA70" s="240">
        <f t="shared" si="41"/>
        <v>0</v>
      </c>
      <c r="JB70" s="240">
        <f t="shared" si="42"/>
        <v>0</v>
      </c>
      <c r="JC70" s="240">
        <f t="shared" si="43"/>
        <v>0</v>
      </c>
      <c r="JD70" s="240">
        <f t="shared" si="44"/>
        <v>0</v>
      </c>
      <c r="JE70" s="240">
        <f t="shared" si="45"/>
        <v>0</v>
      </c>
      <c r="JF70" s="240">
        <f t="shared" si="46"/>
        <v>0</v>
      </c>
      <c r="JG70" s="240">
        <f t="shared" si="47"/>
        <v>0</v>
      </c>
      <c r="JH70" s="241">
        <f t="shared" si="48"/>
        <v>0</v>
      </c>
      <c r="JI70" s="307"/>
      <c r="JJ70" s="243"/>
    </row>
    <row r="71" spans="1:270" x14ac:dyDescent="0.55000000000000004">
      <c r="A71" s="213">
        <v>60</v>
      </c>
      <c r="B71" s="214"/>
      <c r="C71" s="215"/>
      <c r="D71" s="215"/>
      <c r="E71" s="215"/>
      <c r="F71" s="215"/>
      <c r="G71" s="215"/>
      <c r="H71" s="215"/>
      <c r="I71" s="215" t="s">
        <v>561</v>
      </c>
      <c r="J71" s="216">
        <v>0</v>
      </c>
      <c r="K71" s="217" t="str">
        <f t="shared" si="32"/>
        <v>not done</v>
      </c>
      <c r="L71" s="64"/>
      <c r="M71" s="219"/>
      <c r="N71" s="220" t="e">
        <f>List1_1[[#This Row],[Latest start date]]</f>
        <v>#VALUE!</v>
      </c>
      <c r="O71" s="221" t="str">
        <f t="shared" si="7"/>
        <v/>
      </c>
      <c r="P71" s="222" t="e">
        <f t="shared" si="8"/>
        <v>#VALUE!</v>
      </c>
      <c r="Q71" s="223" t="e">
        <f t="shared" si="9"/>
        <v>#VALUE!</v>
      </c>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c r="EQ71" s="224"/>
      <c r="ER71" s="224"/>
      <c r="ES71" s="224"/>
      <c r="ET71" s="224"/>
      <c r="EU71" s="224"/>
      <c r="EV71" s="224"/>
      <c r="EW71" s="224"/>
      <c r="EX71" s="224"/>
      <c r="EY71" s="224"/>
      <c r="EZ71" s="224"/>
      <c r="FA71" s="224"/>
      <c r="FB71" s="224"/>
      <c r="FC71" s="224"/>
      <c r="FD71" s="224"/>
      <c r="FE71" s="224"/>
      <c r="FF71" s="224"/>
      <c r="FG71" s="224"/>
      <c r="FH71" s="224"/>
      <c r="FI71" s="224"/>
      <c r="FJ71" s="224"/>
      <c r="FK71" s="224"/>
      <c r="FL71" s="224"/>
      <c r="FM71" s="224"/>
      <c r="FN71" s="224"/>
      <c r="FO71" s="224"/>
      <c r="FP71" s="224"/>
      <c r="FQ71" s="224"/>
      <c r="FR71" s="224"/>
      <c r="FS71" s="224"/>
      <c r="FT71" s="224"/>
      <c r="FU71" s="224"/>
      <c r="FV71" s="224"/>
      <c r="FW71" s="224"/>
      <c r="FX71" s="224"/>
      <c r="FY71" s="224"/>
      <c r="FZ71" s="224"/>
      <c r="GA71" s="224"/>
      <c r="GB71" s="224"/>
      <c r="GC71" s="224"/>
      <c r="GD71" s="224"/>
      <c r="GE71" s="224"/>
      <c r="GF71" s="224"/>
      <c r="GG71" s="224"/>
      <c r="GH71" s="224"/>
      <c r="GI71" s="224"/>
      <c r="GJ71" s="224"/>
      <c r="GK71" s="224"/>
      <c r="GL71" s="224"/>
      <c r="GM71" s="224"/>
      <c r="GN71" s="224"/>
      <c r="GO71" s="224"/>
      <c r="GP71" s="218"/>
      <c r="GQ71" s="244"/>
      <c r="GR71" s="244"/>
      <c r="GS71" s="244"/>
      <c r="GT71" s="244"/>
      <c r="GU71" s="244"/>
      <c r="GV71" s="226"/>
      <c r="GW71" s="244"/>
      <c r="GX71" s="226"/>
      <c r="GY71" s="226"/>
      <c r="GZ71" s="226"/>
      <c r="HA71" s="226"/>
      <c r="HB71" s="226"/>
      <c r="HC71" s="227"/>
      <c r="HD71" s="228"/>
      <c r="HE71" s="228"/>
      <c r="HF71" s="276">
        <f t="shared" si="10"/>
        <v>0</v>
      </c>
      <c r="HG71" s="276">
        <f>List1_1[[#This Row],[HR 1 Rate 
(autofill)]]*List1_1[[#This Row],[HR 1 Effort ]]</f>
        <v>0</v>
      </c>
      <c r="HH71" s="229"/>
      <c r="HI71" s="228"/>
      <c r="HJ71" s="276">
        <f t="shared" si="11"/>
        <v>0</v>
      </c>
      <c r="HK71" s="276">
        <f>List1_1[[#This Row],[HR 2 Effort ]]*List1_1[[#This Row],[HR 2 Rate 
(autofill)]]</f>
        <v>0</v>
      </c>
      <c r="HL71" s="228"/>
      <c r="HM71" s="228"/>
      <c r="HN71" s="276">
        <f t="shared" si="12"/>
        <v>0</v>
      </c>
      <c r="HO71" s="276">
        <f>List1_1[[#This Row],[HR 3 Rate 
(autofill)]]*List1_1[[#This Row],[HR 3 Effort ]]</f>
        <v>0</v>
      </c>
      <c r="HP71" s="229"/>
      <c r="HQ71" s="228"/>
      <c r="HR71" s="276">
        <f t="shared" si="13"/>
        <v>0</v>
      </c>
      <c r="HS71" s="276">
        <f>List1_1[[#This Row],[HR 4 Rate 
(autofill)]]*List1_1[[#This Row],[HR 4 Effort ]]</f>
        <v>0</v>
      </c>
      <c r="HT71" s="229"/>
      <c r="HU71" s="230">
        <f>List1_1[[#This Row],[HR 1 cost estimate
(autofill)]]+List1_1[[#This Row],[HR 2 cost estimate 
(autofill)]]+List1_1[[#This Row],[HR 3 cost estimate 
(autofill)]]+List1_1[[#This Row],[HR 4 cost estimate 
(autofill)]]</f>
        <v>0</v>
      </c>
      <c r="HV71" s="229"/>
      <c r="HW71" s="229"/>
      <c r="HX71" s="231">
        <f>List1_1[[#This Row],[HR subtotal]]+List1_1[[#This Row],[Estimated Cost of goods &amp; materials / other]]</f>
        <v>0</v>
      </c>
      <c r="HY71" s="232">
        <f>(List1_1[[#This Row],[Total Estimated Cost ]]*List1_1[[#This Row],[Percent Complete]])/100</f>
        <v>0</v>
      </c>
      <c r="HZ71" s="233">
        <f t="shared" si="49"/>
        <v>0</v>
      </c>
      <c r="IA71" s="233">
        <f t="shared" si="49"/>
        <v>0</v>
      </c>
      <c r="IB71" s="233">
        <f t="shared" si="49"/>
        <v>0</v>
      </c>
      <c r="IC71" s="233">
        <f t="shared" si="49"/>
        <v>0</v>
      </c>
      <c r="ID71" s="233">
        <f t="shared" si="49"/>
        <v>0</v>
      </c>
      <c r="IE71" s="233">
        <f t="shared" si="49"/>
        <v>0</v>
      </c>
      <c r="IF71" s="233">
        <f t="shared" si="49"/>
        <v>0</v>
      </c>
      <c r="IG71" s="233">
        <f t="shared" si="49"/>
        <v>0</v>
      </c>
      <c r="IH71" s="233">
        <f t="shared" si="49"/>
        <v>0</v>
      </c>
      <c r="II71" s="233">
        <f t="shared" si="49"/>
        <v>0</v>
      </c>
      <c r="IJ71" s="233">
        <f t="shared" si="49"/>
        <v>0</v>
      </c>
      <c r="IK71" s="233">
        <f t="shared" si="49"/>
        <v>0</v>
      </c>
      <c r="IL71" s="233">
        <f t="shared" si="15"/>
        <v>0</v>
      </c>
      <c r="IM71" s="245">
        <f t="shared" si="16"/>
        <v>0</v>
      </c>
      <c r="IN71" s="246">
        <f t="shared" si="17"/>
        <v>0</v>
      </c>
      <c r="IO71" s="235"/>
      <c r="IP71" s="236">
        <f>List1_1[[#This Row],[Total Estimated Cost ]]-List1_1[[#This Row],[Actual Cost]]</f>
        <v>0</v>
      </c>
      <c r="IQ71" s="237"/>
      <c r="IR71" s="237"/>
      <c r="IS71" s="238"/>
      <c r="IT71" s="239"/>
      <c r="IU71" s="240">
        <f t="shared" si="35"/>
        <v>0</v>
      </c>
      <c r="IV71" s="240">
        <f t="shared" si="36"/>
        <v>0</v>
      </c>
      <c r="IW71" s="240">
        <f t="shared" si="37"/>
        <v>0</v>
      </c>
      <c r="IX71" s="240">
        <f t="shared" si="38"/>
        <v>0</v>
      </c>
      <c r="IY71" s="240">
        <f t="shared" si="39"/>
        <v>0</v>
      </c>
      <c r="IZ71" s="240">
        <f t="shared" si="40"/>
        <v>0</v>
      </c>
      <c r="JA71" s="240">
        <f t="shared" si="41"/>
        <v>0</v>
      </c>
      <c r="JB71" s="240">
        <f t="shared" si="42"/>
        <v>0</v>
      </c>
      <c r="JC71" s="240">
        <f t="shared" si="43"/>
        <v>0</v>
      </c>
      <c r="JD71" s="240">
        <f t="shared" si="44"/>
        <v>0</v>
      </c>
      <c r="JE71" s="240">
        <f t="shared" si="45"/>
        <v>0</v>
      </c>
      <c r="JF71" s="240">
        <f t="shared" si="46"/>
        <v>0</v>
      </c>
      <c r="JG71" s="240">
        <f t="shared" si="47"/>
        <v>0</v>
      </c>
      <c r="JH71" s="241">
        <f t="shared" si="48"/>
        <v>0</v>
      </c>
      <c r="JI71" s="307"/>
      <c r="JJ71" s="243"/>
    </row>
    <row r="72" spans="1:270" x14ac:dyDescent="0.55000000000000004">
      <c r="A72" s="213">
        <v>61</v>
      </c>
      <c r="B72" s="214"/>
      <c r="C72" s="215"/>
      <c r="D72" s="215"/>
      <c r="E72" s="215"/>
      <c r="F72" s="215"/>
      <c r="G72" s="215"/>
      <c r="H72" s="215"/>
      <c r="I72" s="215" t="s">
        <v>561</v>
      </c>
      <c r="J72" s="216">
        <v>0</v>
      </c>
      <c r="K72" s="217" t="str">
        <f t="shared" si="32"/>
        <v>not done</v>
      </c>
      <c r="L72" s="64"/>
      <c r="M72" s="219"/>
      <c r="N72" s="220" t="e">
        <f>List1_1[[#This Row],[Latest start date]]</f>
        <v>#VALUE!</v>
      </c>
      <c r="O72" s="221" t="str">
        <f t="shared" si="7"/>
        <v/>
      </c>
      <c r="P72" s="222" t="e">
        <f t="shared" si="8"/>
        <v>#VALUE!</v>
      </c>
      <c r="Q72" s="223" t="e">
        <f t="shared" si="9"/>
        <v>#VALUE!</v>
      </c>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4"/>
      <c r="DT72" s="224"/>
      <c r="DU72" s="224"/>
      <c r="DV72" s="224"/>
      <c r="DW72" s="224"/>
      <c r="DX72" s="224"/>
      <c r="DY72" s="224"/>
      <c r="DZ72" s="224"/>
      <c r="EA72" s="224"/>
      <c r="EB72" s="224"/>
      <c r="EC72" s="224"/>
      <c r="ED72" s="224"/>
      <c r="EE72" s="224"/>
      <c r="EF72" s="224"/>
      <c r="EG72" s="224"/>
      <c r="EH72" s="224"/>
      <c r="EI72" s="224"/>
      <c r="EJ72" s="224"/>
      <c r="EK72" s="224"/>
      <c r="EL72" s="224"/>
      <c r="EM72" s="224"/>
      <c r="EN72" s="224"/>
      <c r="EO72" s="224"/>
      <c r="EP72" s="224"/>
      <c r="EQ72" s="224"/>
      <c r="ER72" s="224"/>
      <c r="ES72" s="224"/>
      <c r="ET72" s="224"/>
      <c r="EU72" s="224"/>
      <c r="EV72" s="224"/>
      <c r="EW72" s="224"/>
      <c r="EX72" s="224"/>
      <c r="EY72" s="224"/>
      <c r="EZ72" s="224"/>
      <c r="FA72" s="224"/>
      <c r="FB72" s="224"/>
      <c r="FC72" s="224"/>
      <c r="FD72" s="224"/>
      <c r="FE72" s="224"/>
      <c r="FF72" s="224"/>
      <c r="FG72" s="224"/>
      <c r="FH72" s="224"/>
      <c r="FI72" s="224"/>
      <c r="FJ72" s="224"/>
      <c r="FK72" s="224"/>
      <c r="FL72" s="224"/>
      <c r="FM72" s="224"/>
      <c r="FN72" s="224"/>
      <c r="FO72" s="224"/>
      <c r="FP72" s="224"/>
      <c r="FQ72" s="224"/>
      <c r="FR72" s="224"/>
      <c r="FS72" s="224"/>
      <c r="FT72" s="224"/>
      <c r="FU72" s="224"/>
      <c r="FV72" s="224"/>
      <c r="FW72" s="224"/>
      <c r="FX72" s="224"/>
      <c r="FY72" s="224"/>
      <c r="FZ72" s="224"/>
      <c r="GA72" s="224"/>
      <c r="GB72" s="224"/>
      <c r="GC72" s="224"/>
      <c r="GD72" s="224"/>
      <c r="GE72" s="224"/>
      <c r="GF72" s="224"/>
      <c r="GG72" s="224"/>
      <c r="GH72" s="224"/>
      <c r="GI72" s="224"/>
      <c r="GJ72" s="224"/>
      <c r="GK72" s="224"/>
      <c r="GL72" s="224"/>
      <c r="GM72" s="224"/>
      <c r="GN72" s="224"/>
      <c r="GO72" s="224"/>
      <c r="GP72" s="218"/>
      <c r="GQ72" s="244"/>
      <c r="GR72" s="244"/>
      <c r="GS72" s="244"/>
      <c r="GT72" s="244"/>
      <c r="GU72" s="244"/>
      <c r="GV72" s="226"/>
      <c r="GW72" s="244"/>
      <c r="GX72" s="226"/>
      <c r="GY72" s="226"/>
      <c r="GZ72" s="226"/>
      <c r="HA72" s="226"/>
      <c r="HB72" s="226"/>
      <c r="HC72" s="227"/>
      <c r="HD72" s="228"/>
      <c r="HE72" s="228"/>
      <c r="HF72" s="276">
        <f t="shared" si="10"/>
        <v>0</v>
      </c>
      <c r="HG72" s="276">
        <f>List1_1[[#This Row],[HR 1 Rate 
(autofill)]]*List1_1[[#This Row],[HR 1 Effort ]]</f>
        <v>0</v>
      </c>
      <c r="HH72" s="229"/>
      <c r="HI72" s="228"/>
      <c r="HJ72" s="276">
        <f t="shared" si="11"/>
        <v>0</v>
      </c>
      <c r="HK72" s="276">
        <f>List1_1[[#This Row],[HR 2 Effort ]]*List1_1[[#This Row],[HR 2 Rate 
(autofill)]]</f>
        <v>0</v>
      </c>
      <c r="HL72" s="228"/>
      <c r="HM72" s="228"/>
      <c r="HN72" s="276">
        <f t="shared" si="12"/>
        <v>0</v>
      </c>
      <c r="HO72" s="276">
        <f>List1_1[[#This Row],[HR 3 Rate 
(autofill)]]*List1_1[[#This Row],[HR 3 Effort ]]</f>
        <v>0</v>
      </c>
      <c r="HP72" s="229"/>
      <c r="HQ72" s="228"/>
      <c r="HR72" s="276">
        <f t="shared" si="13"/>
        <v>0</v>
      </c>
      <c r="HS72" s="276">
        <f>List1_1[[#This Row],[HR 4 Rate 
(autofill)]]*List1_1[[#This Row],[HR 4 Effort ]]</f>
        <v>0</v>
      </c>
      <c r="HT72" s="229"/>
      <c r="HU72" s="230">
        <f>List1_1[[#This Row],[HR 1 cost estimate
(autofill)]]+List1_1[[#This Row],[HR 2 cost estimate 
(autofill)]]+List1_1[[#This Row],[HR 3 cost estimate 
(autofill)]]+List1_1[[#This Row],[HR 4 cost estimate 
(autofill)]]</f>
        <v>0</v>
      </c>
      <c r="HV72" s="229"/>
      <c r="HW72" s="229"/>
      <c r="HX72" s="231">
        <f>List1_1[[#This Row],[HR subtotal]]+List1_1[[#This Row],[Estimated Cost of goods &amp; materials / other]]</f>
        <v>0</v>
      </c>
      <c r="HY72" s="232">
        <f>(List1_1[[#This Row],[Total Estimated Cost ]]*List1_1[[#This Row],[Percent Complete]])/100</f>
        <v>0</v>
      </c>
      <c r="HZ72" s="233">
        <f t="shared" si="49"/>
        <v>0</v>
      </c>
      <c r="IA72" s="233">
        <f t="shared" si="49"/>
        <v>0</v>
      </c>
      <c r="IB72" s="233">
        <f t="shared" si="49"/>
        <v>0</v>
      </c>
      <c r="IC72" s="233">
        <f t="shared" si="49"/>
        <v>0</v>
      </c>
      <c r="ID72" s="233">
        <f t="shared" si="49"/>
        <v>0</v>
      </c>
      <c r="IE72" s="233">
        <f t="shared" si="49"/>
        <v>0</v>
      </c>
      <c r="IF72" s="233">
        <f t="shared" si="49"/>
        <v>0</v>
      </c>
      <c r="IG72" s="233">
        <f t="shared" si="49"/>
        <v>0</v>
      </c>
      <c r="IH72" s="233">
        <f t="shared" si="49"/>
        <v>0</v>
      </c>
      <c r="II72" s="233">
        <f t="shared" si="49"/>
        <v>0</v>
      </c>
      <c r="IJ72" s="233">
        <f t="shared" si="49"/>
        <v>0</v>
      </c>
      <c r="IK72" s="233">
        <f t="shared" si="49"/>
        <v>0</v>
      </c>
      <c r="IL72" s="233">
        <f t="shared" si="15"/>
        <v>0</v>
      </c>
      <c r="IM72" s="245">
        <f t="shared" si="16"/>
        <v>0</v>
      </c>
      <c r="IN72" s="246">
        <f t="shared" si="17"/>
        <v>0</v>
      </c>
      <c r="IO72" s="235"/>
      <c r="IP72" s="236">
        <f>List1_1[[#This Row],[Total Estimated Cost ]]-List1_1[[#This Row],[Actual Cost]]</f>
        <v>0</v>
      </c>
      <c r="IQ72" s="237"/>
      <c r="IR72" s="237"/>
      <c r="IS72" s="238"/>
      <c r="IT72" s="239"/>
      <c r="IU72" s="240">
        <f t="shared" si="35"/>
        <v>0</v>
      </c>
      <c r="IV72" s="240">
        <f t="shared" si="36"/>
        <v>0</v>
      </c>
      <c r="IW72" s="240">
        <f t="shared" si="37"/>
        <v>0</v>
      </c>
      <c r="IX72" s="240">
        <f t="shared" si="38"/>
        <v>0</v>
      </c>
      <c r="IY72" s="240">
        <f t="shared" si="39"/>
        <v>0</v>
      </c>
      <c r="IZ72" s="240">
        <f t="shared" si="40"/>
        <v>0</v>
      </c>
      <c r="JA72" s="240">
        <f t="shared" si="41"/>
        <v>0</v>
      </c>
      <c r="JB72" s="240">
        <f t="shared" si="42"/>
        <v>0</v>
      </c>
      <c r="JC72" s="240">
        <f t="shared" si="43"/>
        <v>0</v>
      </c>
      <c r="JD72" s="240">
        <f t="shared" si="44"/>
        <v>0</v>
      </c>
      <c r="JE72" s="240">
        <f t="shared" si="45"/>
        <v>0</v>
      </c>
      <c r="JF72" s="240">
        <f t="shared" si="46"/>
        <v>0</v>
      </c>
      <c r="JG72" s="240">
        <f t="shared" si="47"/>
        <v>0</v>
      </c>
      <c r="JH72" s="241">
        <f t="shared" si="48"/>
        <v>0</v>
      </c>
      <c r="JI72" s="307"/>
      <c r="JJ72" s="243"/>
    </row>
    <row r="73" spans="1:270" x14ac:dyDescent="0.55000000000000004">
      <c r="A73" s="213">
        <v>62</v>
      </c>
      <c r="B73" s="214"/>
      <c r="C73" s="215"/>
      <c r="D73" s="215"/>
      <c r="E73" s="215"/>
      <c r="F73" s="215"/>
      <c r="G73" s="215"/>
      <c r="H73" s="215"/>
      <c r="I73" s="215" t="s">
        <v>561</v>
      </c>
      <c r="J73" s="216">
        <v>0</v>
      </c>
      <c r="K73" s="217" t="str">
        <f t="shared" si="32"/>
        <v>not done</v>
      </c>
      <c r="L73" s="64"/>
      <c r="M73" s="219"/>
      <c r="N73" s="220" t="e">
        <f>List1_1[[#This Row],[Latest start date]]</f>
        <v>#VALUE!</v>
      </c>
      <c r="O73" s="221" t="str">
        <f t="shared" si="7"/>
        <v/>
      </c>
      <c r="P73" s="222" t="e">
        <f t="shared" si="8"/>
        <v>#VALUE!</v>
      </c>
      <c r="Q73" s="223" t="e">
        <f t="shared" si="9"/>
        <v>#VALUE!</v>
      </c>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4"/>
      <c r="EJ73" s="224"/>
      <c r="EK73" s="224"/>
      <c r="EL73" s="224"/>
      <c r="EM73" s="224"/>
      <c r="EN73" s="224"/>
      <c r="EO73" s="224"/>
      <c r="EP73" s="224"/>
      <c r="EQ73" s="224"/>
      <c r="ER73" s="224"/>
      <c r="ES73" s="224"/>
      <c r="ET73" s="224"/>
      <c r="EU73" s="224"/>
      <c r="EV73" s="224"/>
      <c r="EW73" s="224"/>
      <c r="EX73" s="224"/>
      <c r="EY73" s="224"/>
      <c r="EZ73" s="224"/>
      <c r="FA73" s="224"/>
      <c r="FB73" s="224"/>
      <c r="FC73" s="224"/>
      <c r="FD73" s="224"/>
      <c r="FE73" s="224"/>
      <c r="FF73" s="224"/>
      <c r="FG73" s="224"/>
      <c r="FH73" s="224"/>
      <c r="FI73" s="224"/>
      <c r="FJ73" s="224"/>
      <c r="FK73" s="224"/>
      <c r="FL73" s="224"/>
      <c r="FM73" s="224"/>
      <c r="FN73" s="224"/>
      <c r="FO73" s="224"/>
      <c r="FP73" s="224"/>
      <c r="FQ73" s="224"/>
      <c r="FR73" s="224"/>
      <c r="FS73" s="224"/>
      <c r="FT73" s="224"/>
      <c r="FU73" s="224"/>
      <c r="FV73" s="224"/>
      <c r="FW73" s="224"/>
      <c r="FX73" s="224"/>
      <c r="FY73" s="224"/>
      <c r="FZ73" s="224"/>
      <c r="GA73" s="224"/>
      <c r="GB73" s="224"/>
      <c r="GC73" s="224"/>
      <c r="GD73" s="224"/>
      <c r="GE73" s="224"/>
      <c r="GF73" s="224"/>
      <c r="GG73" s="224"/>
      <c r="GH73" s="224"/>
      <c r="GI73" s="224"/>
      <c r="GJ73" s="224"/>
      <c r="GK73" s="224"/>
      <c r="GL73" s="224"/>
      <c r="GM73" s="224"/>
      <c r="GN73" s="224"/>
      <c r="GO73" s="224"/>
      <c r="GP73" s="218"/>
      <c r="GQ73" s="244"/>
      <c r="GR73" s="244"/>
      <c r="GS73" s="244"/>
      <c r="GT73" s="244"/>
      <c r="GU73" s="244"/>
      <c r="GV73" s="226"/>
      <c r="GW73" s="244"/>
      <c r="GX73" s="226"/>
      <c r="GY73" s="226"/>
      <c r="GZ73" s="226"/>
      <c r="HA73" s="226"/>
      <c r="HB73" s="226"/>
      <c r="HC73" s="227"/>
      <c r="HD73" s="228"/>
      <c r="HE73" s="228"/>
      <c r="HF73" s="276">
        <f t="shared" si="10"/>
        <v>0</v>
      </c>
      <c r="HG73" s="276">
        <f>List1_1[[#This Row],[HR 1 Rate 
(autofill)]]*List1_1[[#This Row],[HR 1 Effort ]]</f>
        <v>0</v>
      </c>
      <c r="HH73" s="229"/>
      <c r="HI73" s="228"/>
      <c r="HJ73" s="276">
        <f t="shared" si="11"/>
        <v>0</v>
      </c>
      <c r="HK73" s="276">
        <f>List1_1[[#This Row],[HR 2 Effort ]]*List1_1[[#This Row],[HR 2 Rate 
(autofill)]]</f>
        <v>0</v>
      </c>
      <c r="HL73" s="228"/>
      <c r="HM73" s="228"/>
      <c r="HN73" s="276">
        <f t="shared" si="12"/>
        <v>0</v>
      </c>
      <c r="HO73" s="276">
        <f>List1_1[[#This Row],[HR 3 Rate 
(autofill)]]*List1_1[[#This Row],[HR 3 Effort ]]</f>
        <v>0</v>
      </c>
      <c r="HP73" s="229"/>
      <c r="HQ73" s="228"/>
      <c r="HR73" s="276">
        <f t="shared" si="13"/>
        <v>0</v>
      </c>
      <c r="HS73" s="276">
        <f>List1_1[[#This Row],[HR 4 Rate 
(autofill)]]*List1_1[[#This Row],[HR 4 Effort ]]</f>
        <v>0</v>
      </c>
      <c r="HT73" s="229"/>
      <c r="HU73" s="230">
        <f>List1_1[[#This Row],[HR 1 cost estimate
(autofill)]]+List1_1[[#This Row],[HR 2 cost estimate 
(autofill)]]+List1_1[[#This Row],[HR 3 cost estimate 
(autofill)]]+List1_1[[#This Row],[HR 4 cost estimate 
(autofill)]]</f>
        <v>0</v>
      </c>
      <c r="HV73" s="229"/>
      <c r="HW73" s="229"/>
      <c r="HX73" s="231">
        <f>List1_1[[#This Row],[HR subtotal]]+List1_1[[#This Row],[Estimated Cost of goods &amp; materials / other]]</f>
        <v>0</v>
      </c>
      <c r="HY73" s="232">
        <f>(List1_1[[#This Row],[Total Estimated Cost ]]*List1_1[[#This Row],[Percent Complete]])/100</f>
        <v>0</v>
      </c>
      <c r="HZ73" s="233">
        <f t="shared" si="49"/>
        <v>0</v>
      </c>
      <c r="IA73" s="233">
        <f t="shared" si="49"/>
        <v>0</v>
      </c>
      <c r="IB73" s="233">
        <f t="shared" si="49"/>
        <v>0</v>
      </c>
      <c r="IC73" s="233">
        <f t="shared" si="49"/>
        <v>0</v>
      </c>
      <c r="ID73" s="233">
        <f t="shared" si="49"/>
        <v>0</v>
      </c>
      <c r="IE73" s="233">
        <f t="shared" si="49"/>
        <v>0</v>
      </c>
      <c r="IF73" s="233">
        <f t="shared" si="49"/>
        <v>0</v>
      </c>
      <c r="IG73" s="233">
        <f t="shared" si="49"/>
        <v>0</v>
      </c>
      <c r="IH73" s="233">
        <f t="shared" si="49"/>
        <v>0</v>
      </c>
      <c r="II73" s="233">
        <f t="shared" si="49"/>
        <v>0</v>
      </c>
      <c r="IJ73" s="233">
        <f t="shared" si="49"/>
        <v>0</v>
      </c>
      <c r="IK73" s="233">
        <f t="shared" si="49"/>
        <v>0</v>
      </c>
      <c r="IL73" s="233">
        <f t="shared" si="15"/>
        <v>0</v>
      </c>
      <c r="IM73" s="245">
        <f t="shared" si="16"/>
        <v>0</v>
      </c>
      <c r="IN73" s="246">
        <f t="shared" si="17"/>
        <v>0</v>
      </c>
      <c r="IO73" s="235"/>
      <c r="IP73" s="236">
        <f>List1_1[[#This Row],[Total Estimated Cost ]]-List1_1[[#This Row],[Actual Cost]]</f>
        <v>0</v>
      </c>
      <c r="IQ73" s="237"/>
      <c r="IR73" s="237"/>
      <c r="IS73" s="238"/>
      <c r="IT73" s="239"/>
      <c r="IU73" s="240">
        <f t="shared" si="35"/>
        <v>0</v>
      </c>
      <c r="IV73" s="240">
        <f t="shared" si="36"/>
        <v>0</v>
      </c>
      <c r="IW73" s="240">
        <f t="shared" si="37"/>
        <v>0</v>
      </c>
      <c r="IX73" s="240">
        <f t="shared" si="38"/>
        <v>0</v>
      </c>
      <c r="IY73" s="240">
        <f t="shared" si="39"/>
        <v>0</v>
      </c>
      <c r="IZ73" s="240">
        <f t="shared" si="40"/>
        <v>0</v>
      </c>
      <c r="JA73" s="240">
        <f t="shared" si="41"/>
        <v>0</v>
      </c>
      <c r="JB73" s="240">
        <f t="shared" si="42"/>
        <v>0</v>
      </c>
      <c r="JC73" s="240">
        <f t="shared" si="43"/>
        <v>0</v>
      </c>
      <c r="JD73" s="240">
        <f t="shared" si="44"/>
        <v>0</v>
      </c>
      <c r="JE73" s="240">
        <f t="shared" si="45"/>
        <v>0</v>
      </c>
      <c r="JF73" s="240">
        <f t="shared" si="46"/>
        <v>0</v>
      </c>
      <c r="JG73" s="240">
        <f t="shared" si="47"/>
        <v>0</v>
      </c>
      <c r="JH73" s="241">
        <f t="shared" si="48"/>
        <v>0</v>
      </c>
      <c r="JI73" s="307"/>
      <c r="JJ73" s="243"/>
    </row>
    <row r="74" spans="1:270" x14ac:dyDescent="0.55000000000000004">
      <c r="A74" s="213">
        <v>63</v>
      </c>
      <c r="B74" s="214"/>
      <c r="C74" s="215"/>
      <c r="D74" s="215"/>
      <c r="E74" s="215"/>
      <c r="F74" s="215"/>
      <c r="G74" s="215"/>
      <c r="H74" s="215"/>
      <c r="I74" s="215" t="s">
        <v>561</v>
      </c>
      <c r="J74" s="216">
        <v>0</v>
      </c>
      <c r="K74" s="217" t="str">
        <f t="shared" si="32"/>
        <v>not done</v>
      </c>
      <c r="L74" s="64"/>
      <c r="M74" s="219"/>
      <c r="N74" s="220" t="e">
        <f>List1_1[[#This Row],[Latest start date]]</f>
        <v>#VALUE!</v>
      </c>
      <c r="O74" s="221" t="str">
        <f t="shared" si="7"/>
        <v/>
      </c>
      <c r="P74" s="222" t="e">
        <f t="shared" si="8"/>
        <v>#VALUE!</v>
      </c>
      <c r="Q74" s="223" t="e">
        <f t="shared" si="9"/>
        <v>#VALUE!</v>
      </c>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224"/>
      <c r="DR74" s="224"/>
      <c r="DS74" s="224"/>
      <c r="DT74" s="224"/>
      <c r="DU74" s="224"/>
      <c r="DV74" s="224"/>
      <c r="DW74" s="224"/>
      <c r="DX74" s="224"/>
      <c r="DY74" s="224"/>
      <c r="DZ74" s="224"/>
      <c r="EA74" s="224"/>
      <c r="EB74" s="224"/>
      <c r="EC74" s="224"/>
      <c r="ED74" s="224"/>
      <c r="EE74" s="224"/>
      <c r="EF74" s="224"/>
      <c r="EG74" s="224"/>
      <c r="EH74" s="224"/>
      <c r="EI74" s="224"/>
      <c r="EJ74" s="224"/>
      <c r="EK74" s="224"/>
      <c r="EL74" s="224"/>
      <c r="EM74" s="224"/>
      <c r="EN74" s="224"/>
      <c r="EO74" s="224"/>
      <c r="EP74" s="224"/>
      <c r="EQ74" s="224"/>
      <c r="ER74" s="224"/>
      <c r="ES74" s="224"/>
      <c r="ET74" s="224"/>
      <c r="EU74" s="224"/>
      <c r="EV74" s="224"/>
      <c r="EW74" s="224"/>
      <c r="EX74" s="224"/>
      <c r="EY74" s="224"/>
      <c r="EZ74" s="224"/>
      <c r="FA74" s="224"/>
      <c r="FB74" s="224"/>
      <c r="FC74" s="224"/>
      <c r="FD74" s="224"/>
      <c r="FE74" s="224"/>
      <c r="FF74" s="224"/>
      <c r="FG74" s="224"/>
      <c r="FH74" s="224"/>
      <c r="FI74" s="224"/>
      <c r="FJ74" s="224"/>
      <c r="FK74" s="224"/>
      <c r="FL74" s="224"/>
      <c r="FM74" s="224"/>
      <c r="FN74" s="224"/>
      <c r="FO74" s="224"/>
      <c r="FP74" s="224"/>
      <c r="FQ74" s="224"/>
      <c r="FR74" s="224"/>
      <c r="FS74" s="224"/>
      <c r="FT74" s="224"/>
      <c r="FU74" s="224"/>
      <c r="FV74" s="224"/>
      <c r="FW74" s="224"/>
      <c r="FX74" s="224"/>
      <c r="FY74" s="224"/>
      <c r="FZ74" s="224"/>
      <c r="GA74" s="224"/>
      <c r="GB74" s="224"/>
      <c r="GC74" s="224"/>
      <c r="GD74" s="224"/>
      <c r="GE74" s="224"/>
      <c r="GF74" s="224"/>
      <c r="GG74" s="224"/>
      <c r="GH74" s="224"/>
      <c r="GI74" s="224"/>
      <c r="GJ74" s="224"/>
      <c r="GK74" s="224"/>
      <c r="GL74" s="224"/>
      <c r="GM74" s="224"/>
      <c r="GN74" s="224"/>
      <c r="GO74" s="224"/>
      <c r="GP74" s="218"/>
      <c r="GQ74" s="244"/>
      <c r="GR74" s="244"/>
      <c r="GS74" s="244"/>
      <c r="GT74" s="244"/>
      <c r="GU74" s="244"/>
      <c r="GV74" s="226"/>
      <c r="GW74" s="244"/>
      <c r="GX74" s="226"/>
      <c r="GY74" s="226"/>
      <c r="GZ74" s="226"/>
      <c r="HA74" s="226"/>
      <c r="HB74" s="226"/>
      <c r="HC74" s="227"/>
      <c r="HD74" s="228"/>
      <c r="HE74" s="228"/>
      <c r="HF74" s="276">
        <f t="shared" si="10"/>
        <v>0</v>
      </c>
      <c r="HG74" s="276">
        <f>List1_1[[#This Row],[HR 1 Rate 
(autofill)]]*List1_1[[#This Row],[HR 1 Effort ]]</f>
        <v>0</v>
      </c>
      <c r="HH74" s="229"/>
      <c r="HI74" s="228"/>
      <c r="HJ74" s="276">
        <f t="shared" si="11"/>
        <v>0</v>
      </c>
      <c r="HK74" s="276">
        <f>List1_1[[#This Row],[HR 2 Effort ]]*List1_1[[#This Row],[HR 2 Rate 
(autofill)]]</f>
        <v>0</v>
      </c>
      <c r="HL74" s="228"/>
      <c r="HM74" s="228"/>
      <c r="HN74" s="276">
        <f t="shared" si="12"/>
        <v>0</v>
      </c>
      <c r="HO74" s="276">
        <f>List1_1[[#This Row],[HR 3 Rate 
(autofill)]]*List1_1[[#This Row],[HR 3 Effort ]]</f>
        <v>0</v>
      </c>
      <c r="HP74" s="229"/>
      <c r="HQ74" s="228"/>
      <c r="HR74" s="276">
        <f t="shared" si="13"/>
        <v>0</v>
      </c>
      <c r="HS74" s="276">
        <f>List1_1[[#This Row],[HR 4 Rate 
(autofill)]]*List1_1[[#This Row],[HR 4 Effort ]]</f>
        <v>0</v>
      </c>
      <c r="HT74" s="229"/>
      <c r="HU74" s="230">
        <f>List1_1[[#This Row],[HR 1 cost estimate
(autofill)]]+List1_1[[#This Row],[HR 2 cost estimate 
(autofill)]]+List1_1[[#This Row],[HR 3 cost estimate 
(autofill)]]+List1_1[[#This Row],[HR 4 cost estimate 
(autofill)]]</f>
        <v>0</v>
      </c>
      <c r="HV74" s="229"/>
      <c r="HW74" s="229"/>
      <c r="HX74" s="231">
        <f>List1_1[[#This Row],[HR subtotal]]+List1_1[[#This Row],[Estimated Cost of goods &amp; materials / other]]</f>
        <v>0</v>
      </c>
      <c r="HY74" s="232">
        <f>(List1_1[[#This Row],[Total Estimated Cost ]]*List1_1[[#This Row],[Percent Complete]])/100</f>
        <v>0</v>
      </c>
      <c r="HZ74" s="233">
        <f t="shared" si="49"/>
        <v>0</v>
      </c>
      <c r="IA74" s="233">
        <f t="shared" si="49"/>
        <v>0</v>
      </c>
      <c r="IB74" s="233">
        <f t="shared" si="49"/>
        <v>0</v>
      </c>
      <c r="IC74" s="233">
        <f t="shared" si="49"/>
        <v>0</v>
      </c>
      <c r="ID74" s="233">
        <f t="shared" si="49"/>
        <v>0</v>
      </c>
      <c r="IE74" s="233">
        <f t="shared" si="49"/>
        <v>0</v>
      </c>
      <c r="IF74" s="233">
        <f t="shared" si="49"/>
        <v>0</v>
      </c>
      <c r="IG74" s="233">
        <f t="shared" si="49"/>
        <v>0</v>
      </c>
      <c r="IH74" s="233">
        <f t="shared" si="49"/>
        <v>0</v>
      </c>
      <c r="II74" s="233">
        <f t="shared" si="49"/>
        <v>0</v>
      </c>
      <c r="IJ74" s="233">
        <f t="shared" si="49"/>
        <v>0</v>
      </c>
      <c r="IK74" s="233">
        <f t="shared" si="49"/>
        <v>0</v>
      </c>
      <c r="IL74" s="233">
        <f t="shared" si="15"/>
        <v>0</v>
      </c>
      <c r="IM74" s="245">
        <f t="shared" si="16"/>
        <v>0</v>
      </c>
      <c r="IN74" s="246">
        <f t="shared" si="17"/>
        <v>0</v>
      </c>
      <c r="IO74" s="235"/>
      <c r="IP74" s="236">
        <f>List1_1[[#This Row],[Total Estimated Cost ]]-List1_1[[#This Row],[Actual Cost]]</f>
        <v>0</v>
      </c>
      <c r="IQ74" s="237"/>
      <c r="IR74" s="237"/>
      <c r="IS74" s="238"/>
      <c r="IT74" s="239"/>
      <c r="IU74" s="240">
        <f t="shared" si="35"/>
        <v>0</v>
      </c>
      <c r="IV74" s="240">
        <f t="shared" si="36"/>
        <v>0</v>
      </c>
      <c r="IW74" s="240">
        <f t="shared" si="37"/>
        <v>0</v>
      </c>
      <c r="IX74" s="240">
        <f t="shared" si="38"/>
        <v>0</v>
      </c>
      <c r="IY74" s="240">
        <f t="shared" si="39"/>
        <v>0</v>
      </c>
      <c r="IZ74" s="240">
        <f t="shared" si="40"/>
        <v>0</v>
      </c>
      <c r="JA74" s="240">
        <f t="shared" si="41"/>
        <v>0</v>
      </c>
      <c r="JB74" s="240">
        <f t="shared" si="42"/>
        <v>0</v>
      </c>
      <c r="JC74" s="240">
        <f t="shared" si="43"/>
        <v>0</v>
      </c>
      <c r="JD74" s="240">
        <f t="shared" si="44"/>
        <v>0</v>
      </c>
      <c r="JE74" s="240">
        <f t="shared" si="45"/>
        <v>0</v>
      </c>
      <c r="JF74" s="240">
        <f t="shared" si="46"/>
        <v>0</v>
      </c>
      <c r="JG74" s="240">
        <f t="shared" si="47"/>
        <v>0</v>
      </c>
      <c r="JH74" s="241">
        <f t="shared" si="48"/>
        <v>0</v>
      </c>
      <c r="JI74" s="307"/>
      <c r="JJ74" s="243"/>
    </row>
    <row r="75" spans="1:270" x14ac:dyDescent="0.55000000000000004">
      <c r="A75" s="213">
        <v>64</v>
      </c>
      <c r="B75" s="214"/>
      <c r="C75" s="215"/>
      <c r="D75" s="215"/>
      <c r="E75" s="215"/>
      <c r="F75" s="215"/>
      <c r="G75" s="215"/>
      <c r="H75" s="215"/>
      <c r="I75" s="215" t="s">
        <v>561</v>
      </c>
      <c r="J75" s="216">
        <v>0</v>
      </c>
      <c r="K75" s="217" t="str">
        <f t="shared" si="32"/>
        <v>not done</v>
      </c>
      <c r="L75" s="64"/>
      <c r="M75" s="219"/>
      <c r="N75" s="220" t="e">
        <f>List1_1[[#This Row],[Latest start date]]</f>
        <v>#VALUE!</v>
      </c>
      <c r="O75" s="221" t="str">
        <f t="shared" si="7"/>
        <v/>
      </c>
      <c r="P75" s="222" t="e">
        <f t="shared" si="8"/>
        <v>#VALUE!</v>
      </c>
      <c r="Q75" s="223" t="e">
        <f t="shared" si="9"/>
        <v>#VALUE!</v>
      </c>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c r="CZ75" s="224"/>
      <c r="DA75" s="224"/>
      <c r="DB75" s="224"/>
      <c r="DC75" s="224"/>
      <c r="DD75" s="224"/>
      <c r="DE75" s="224"/>
      <c r="DF75" s="224"/>
      <c r="DG75" s="224"/>
      <c r="DH75" s="224"/>
      <c r="DI75" s="224"/>
      <c r="DJ75" s="224"/>
      <c r="DK75" s="224"/>
      <c r="DL75" s="224"/>
      <c r="DM75" s="224"/>
      <c r="DN75" s="224"/>
      <c r="DO75" s="224"/>
      <c r="DP75" s="224"/>
      <c r="DQ75" s="224"/>
      <c r="DR75" s="224"/>
      <c r="DS75" s="224"/>
      <c r="DT75" s="224"/>
      <c r="DU75" s="224"/>
      <c r="DV75" s="224"/>
      <c r="DW75" s="224"/>
      <c r="DX75" s="224"/>
      <c r="DY75" s="224"/>
      <c r="DZ75" s="224"/>
      <c r="EA75" s="224"/>
      <c r="EB75" s="224"/>
      <c r="EC75" s="224"/>
      <c r="ED75" s="224"/>
      <c r="EE75" s="224"/>
      <c r="EF75" s="224"/>
      <c r="EG75" s="224"/>
      <c r="EH75" s="224"/>
      <c r="EI75" s="224"/>
      <c r="EJ75" s="224"/>
      <c r="EK75" s="224"/>
      <c r="EL75" s="224"/>
      <c r="EM75" s="224"/>
      <c r="EN75" s="224"/>
      <c r="EO75" s="224"/>
      <c r="EP75" s="224"/>
      <c r="EQ75" s="224"/>
      <c r="ER75" s="224"/>
      <c r="ES75" s="224"/>
      <c r="ET75" s="224"/>
      <c r="EU75" s="224"/>
      <c r="EV75" s="224"/>
      <c r="EW75" s="224"/>
      <c r="EX75" s="224"/>
      <c r="EY75" s="224"/>
      <c r="EZ75" s="224"/>
      <c r="FA75" s="224"/>
      <c r="FB75" s="224"/>
      <c r="FC75" s="224"/>
      <c r="FD75" s="224"/>
      <c r="FE75" s="224"/>
      <c r="FF75" s="224"/>
      <c r="FG75" s="224"/>
      <c r="FH75" s="224"/>
      <c r="FI75" s="224"/>
      <c r="FJ75" s="224"/>
      <c r="FK75" s="224"/>
      <c r="FL75" s="224"/>
      <c r="FM75" s="224"/>
      <c r="FN75" s="224"/>
      <c r="FO75" s="224"/>
      <c r="FP75" s="224"/>
      <c r="FQ75" s="224"/>
      <c r="FR75" s="224"/>
      <c r="FS75" s="224"/>
      <c r="FT75" s="224"/>
      <c r="FU75" s="224"/>
      <c r="FV75" s="224"/>
      <c r="FW75" s="224"/>
      <c r="FX75" s="224"/>
      <c r="FY75" s="224"/>
      <c r="FZ75" s="224"/>
      <c r="GA75" s="224"/>
      <c r="GB75" s="224"/>
      <c r="GC75" s="224"/>
      <c r="GD75" s="224"/>
      <c r="GE75" s="224"/>
      <c r="GF75" s="224"/>
      <c r="GG75" s="224"/>
      <c r="GH75" s="224"/>
      <c r="GI75" s="224"/>
      <c r="GJ75" s="224"/>
      <c r="GK75" s="224"/>
      <c r="GL75" s="224"/>
      <c r="GM75" s="224"/>
      <c r="GN75" s="224"/>
      <c r="GO75" s="224"/>
      <c r="GP75" s="218"/>
      <c r="GQ75" s="244"/>
      <c r="GR75" s="244"/>
      <c r="GS75" s="244"/>
      <c r="GT75" s="244"/>
      <c r="GU75" s="244"/>
      <c r="GV75" s="226"/>
      <c r="GW75" s="244"/>
      <c r="GX75" s="226"/>
      <c r="GY75" s="226"/>
      <c r="GZ75" s="226"/>
      <c r="HA75" s="226"/>
      <c r="HB75" s="226"/>
      <c r="HC75" s="227"/>
      <c r="HD75" s="228"/>
      <c r="HE75" s="228"/>
      <c r="HF75" s="276">
        <f t="shared" si="10"/>
        <v>0</v>
      </c>
      <c r="HG75" s="276">
        <f>List1_1[[#This Row],[HR 1 Rate 
(autofill)]]*List1_1[[#This Row],[HR 1 Effort ]]</f>
        <v>0</v>
      </c>
      <c r="HH75" s="229"/>
      <c r="HI75" s="228"/>
      <c r="HJ75" s="276">
        <f t="shared" si="11"/>
        <v>0</v>
      </c>
      <c r="HK75" s="276">
        <f>List1_1[[#This Row],[HR 2 Effort ]]*List1_1[[#This Row],[HR 2 Rate 
(autofill)]]</f>
        <v>0</v>
      </c>
      <c r="HL75" s="228"/>
      <c r="HM75" s="228"/>
      <c r="HN75" s="276">
        <f t="shared" si="12"/>
        <v>0</v>
      </c>
      <c r="HO75" s="276">
        <f>List1_1[[#This Row],[HR 3 Rate 
(autofill)]]*List1_1[[#This Row],[HR 3 Effort ]]</f>
        <v>0</v>
      </c>
      <c r="HP75" s="229"/>
      <c r="HQ75" s="228"/>
      <c r="HR75" s="276">
        <f t="shared" si="13"/>
        <v>0</v>
      </c>
      <c r="HS75" s="276">
        <f>List1_1[[#This Row],[HR 4 Rate 
(autofill)]]*List1_1[[#This Row],[HR 4 Effort ]]</f>
        <v>0</v>
      </c>
      <c r="HT75" s="229"/>
      <c r="HU75" s="230">
        <f>List1_1[[#This Row],[HR 1 cost estimate
(autofill)]]+List1_1[[#This Row],[HR 2 cost estimate 
(autofill)]]+List1_1[[#This Row],[HR 3 cost estimate 
(autofill)]]+List1_1[[#This Row],[HR 4 cost estimate 
(autofill)]]</f>
        <v>0</v>
      </c>
      <c r="HV75" s="229"/>
      <c r="HW75" s="229"/>
      <c r="HX75" s="231">
        <f>List1_1[[#This Row],[HR subtotal]]+List1_1[[#This Row],[Estimated Cost of goods &amp; materials / other]]</f>
        <v>0</v>
      </c>
      <c r="HY75" s="232">
        <f>(List1_1[[#This Row],[Total Estimated Cost ]]*List1_1[[#This Row],[Percent Complete]])/100</f>
        <v>0</v>
      </c>
      <c r="HZ75" s="233">
        <f t="shared" si="49"/>
        <v>0</v>
      </c>
      <c r="IA75" s="233">
        <f t="shared" si="49"/>
        <v>0</v>
      </c>
      <c r="IB75" s="233">
        <f t="shared" si="49"/>
        <v>0</v>
      </c>
      <c r="IC75" s="233">
        <f t="shared" si="49"/>
        <v>0</v>
      </c>
      <c r="ID75" s="233">
        <f t="shared" si="49"/>
        <v>0</v>
      </c>
      <c r="IE75" s="233">
        <f t="shared" si="49"/>
        <v>0</v>
      </c>
      <c r="IF75" s="233">
        <f t="shared" si="49"/>
        <v>0</v>
      </c>
      <c r="IG75" s="233">
        <f t="shared" si="49"/>
        <v>0</v>
      </c>
      <c r="IH75" s="233">
        <f t="shared" si="49"/>
        <v>0</v>
      </c>
      <c r="II75" s="233">
        <f t="shared" si="49"/>
        <v>0</v>
      </c>
      <c r="IJ75" s="233">
        <f t="shared" si="49"/>
        <v>0</v>
      </c>
      <c r="IK75" s="233">
        <f t="shared" si="49"/>
        <v>0</v>
      </c>
      <c r="IL75" s="233">
        <f t="shared" si="15"/>
        <v>0</v>
      </c>
      <c r="IM75" s="245">
        <f t="shared" si="16"/>
        <v>0</v>
      </c>
      <c r="IN75" s="246">
        <f t="shared" si="17"/>
        <v>0</v>
      </c>
      <c r="IO75" s="235"/>
      <c r="IP75" s="236">
        <f>List1_1[[#This Row],[Total Estimated Cost ]]-List1_1[[#This Row],[Actual Cost]]</f>
        <v>0</v>
      </c>
      <c r="IQ75" s="237"/>
      <c r="IR75" s="237"/>
      <c r="IS75" s="238"/>
      <c r="IT75" s="239"/>
      <c r="IU75" s="240">
        <f t="shared" si="35"/>
        <v>0</v>
      </c>
      <c r="IV75" s="240">
        <f t="shared" si="36"/>
        <v>0</v>
      </c>
      <c r="IW75" s="240">
        <f t="shared" si="37"/>
        <v>0</v>
      </c>
      <c r="IX75" s="240">
        <f t="shared" si="38"/>
        <v>0</v>
      </c>
      <c r="IY75" s="240">
        <f t="shared" si="39"/>
        <v>0</v>
      </c>
      <c r="IZ75" s="240">
        <f t="shared" si="40"/>
        <v>0</v>
      </c>
      <c r="JA75" s="240">
        <f t="shared" si="41"/>
        <v>0</v>
      </c>
      <c r="JB75" s="240">
        <f t="shared" si="42"/>
        <v>0</v>
      </c>
      <c r="JC75" s="240">
        <f t="shared" si="43"/>
        <v>0</v>
      </c>
      <c r="JD75" s="240">
        <f t="shared" si="44"/>
        <v>0</v>
      </c>
      <c r="JE75" s="240">
        <f t="shared" si="45"/>
        <v>0</v>
      </c>
      <c r="JF75" s="240">
        <f t="shared" si="46"/>
        <v>0</v>
      </c>
      <c r="JG75" s="240">
        <f t="shared" si="47"/>
        <v>0</v>
      </c>
      <c r="JH75" s="241">
        <f t="shared" si="48"/>
        <v>0</v>
      </c>
      <c r="JI75" s="307"/>
      <c r="JJ75" s="243"/>
    </row>
    <row r="76" spans="1:270" x14ac:dyDescent="0.55000000000000004">
      <c r="A76" s="213">
        <v>65</v>
      </c>
      <c r="B76" s="214"/>
      <c r="C76" s="215"/>
      <c r="D76" s="215"/>
      <c r="E76" s="215"/>
      <c r="F76" s="215"/>
      <c r="G76" s="215"/>
      <c r="H76" s="215"/>
      <c r="I76" s="215" t="s">
        <v>561</v>
      </c>
      <c r="J76" s="216">
        <v>0</v>
      </c>
      <c r="K76" s="217" t="str">
        <f t="shared" si="32"/>
        <v>not done</v>
      </c>
      <c r="L76" s="64"/>
      <c r="M76" s="219"/>
      <c r="N76" s="220" t="e">
        <f>List1_1[[#This Row],[Latest start date]]</f>
        <v>#VALUE!</v>
      </c>
      <c r="O76" s="221" t="str">
        <f t="shared" ref="O76:O139" si="50">IF(M76="","",$N$4+M76*7)</f>
        <v/>
      </c>
      <c r="P76" s="222" t="e">
        <f t="shared" ref="P76:P139" si="51">O76-(M76*7)</f>
        <v>#VALUE!</v>
      </c>
      <c r="Q76" s="223" t="e">
        <f t="shared" ref="Q76:Q139" si="52">N76+(M76*7)</f>
        <v>#VALUE!</v>
      </c>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4"/>
      <c r="DO76" s="224"/>
      <c r="DP76" s="224"/>
      <c r="DQ76" s="224"/>
      <c r="DR76" s="224"/>
      <c r="DS76" s="224"/>
      <c r="DT76" s="224"/>
      <c r="DU76" s="224"/>
      <c r="DV76" s="224"/>
      <c r="DW76" s="224"/>
      <c r="DX76" s="224"/>
      <c r="DY76" s="224"/>
      <c r="DZ76" s="224"/>
      <c r="EA76" s="224"/>
      <c r="EB76" s="224"/>
      <c r="EC76" s="224"/>
      <c r="ED76" s="224"/>
      <c r="EE76" s="224"/>
      <c r="EF76" s="224"/>
      <c r="EG76" s="224"/>
      <c r="EH76" s="224"/>
      <c r="EI76" s="224"/>
      <c r="EJ76" s="224"/>
      <c r="EK76" s="224"/>
      <c r="EL76" s="224"/>
      <c r="EM76" s="224"/>
      <c r="EN76" s="224"/>
      <c r="EO76" s="224"/>
      <c r="EP76" s="224"/>
      <c r="EQ76" s="224"/>
      <c r="ER76" s="224"/>
      <c r="ES76" s="224"/>
      <c r="ET76" s="224"/>
      <c r="EU76" s="224"/>
      <c r="EV76" s="224"/>
      <c r="EW76" s="224"/>
      <c r="EX76" s="224"/>
      <c r="EY76" s="224"/>
      <c r="EZ76" s="224"/>
      <c r="FA76" s="224"/>
      <c r="FB76" s="224"/>
      <c r="FC76" s="224"/>
      <c r="FD76" s="224"/>
      <c r="FE76" s="224"/>
      <c r="FF76" s="224"/>
      <c r="FG76" s="224"/>
      <c r="FH76" s="224"/>
      <c r="FI76" s="224"/>
      <c r="FJ76" s="224"/>
      <c r="FK76" s="224"/>
      <c r="FL76" s="224"/>
      <c r="FM76" s="224"/>
      <c r="FN76" s="224"/>
      <c r="FO76" s="224"/>
      <c r="FP76" s="224"/>
      <c r="FQ76" s="224"/>
      <c r="FR76" s="224"/>
      <c r="FS76" s="224"/>
      <c r="FT76" s="224"/>
      <c r="FU76" s="224"/>
      <c r="FV76" s="224"/>
      <c r="FW76" s="224"/>
      <c r="FX76" s="224"/>
      <c r="FY76" s="224"/>
      <c r="FZ76" s="224"/>
      <c r="GA76" s="224"/>
      <c r="GB76" s="224"/>
      <c r="GC76" s="224"/>
      <c r="GD76" s="224"/>
      <c r="GE76" s="224"/>
      <c r="GF76" s="224"/>
      <c r="GG76" s="224"/>
      <c r="GH76" s="224"/>
      <c r="GI76" s="224"/>
      <c r="GJ76" s="224"/>
      <c r="GK76" s="224"/>
      <c r="GL76" s="224"/>
      <c r="GM76" s="224"/>
      <c r="GN76" s="224"/>
      <c r="GO76" s="224"/>
      <c r="GP76" s="218"/>
      <c r="GQ76" s="244"/>
      <c r="GR76" s="244"/>
      <c r="GS76" s="244"/>
      <c r="GT76" s="244"/>
      <c r="GU76" s="244"/>
      <c r="GV76" s="226"/>
      <c r="GW76" s="244"/>
      <c r="GX76" s="226"/>
      <c r="GY76" s="226"/>
      <c r="GZ76" s="226"/>
      <c r="HA76" s="226"/>
      <c r="HB76" s="226"/>
      <c r="HC76" s="227"/>
      <c r="HD76" s="228"/>
      <c r="HE76" s="228"/>
      <c r="HF76" s="276">
        <f t="shared" ref="HF76:HF139" si="53">IF(HD76=$HG$3,$HH$3,IF(HD76=$HG$4,$HH$4,IF(HD76=$HG$5,$HH$5,IF(HD76=$HG$6,$HH$6,IF(HD76=$HG$7,$HH$7,IF(HD76=$HG$8,$HH$8,IF(HD76=$HG$9,$HH$9,IF(HD76=$HO$3,$HP$3,IF(HD76=$HO$4,$HP$4,IF(HD76=$HO$5,$HP$5,IF(HD76=$HO$6,$HP$6,IF(HD76=$HO$7,$HP$7,IF(HD76=$HO$8,$HP$8,IF(HD76=$HO$9,$HP$9,"0"))))))))))))))</f>
        <v>0</v>
      </c>
      <c r="HG76" s="276">
        <f>List1_1[[#This Row],[HR 1 Rate 
(autofill)]]*List1_1[[#This Row],[HR 1 Effort ]]</f>
        <v>0</v>
      </c>
      <c r="HH76" s="229"/>
      <c r="HI76" s="228"/>
      <c r="HJ76" s="276">
        <f t="shared" ref="HJ76:HJ139" si="54">IF(HH76=$HG$3,$HH$3,IF(HH76=$HG$4,$HH$4,IF(HH76=$HG$5,$HH$5,IF(HH76=$HG$6,$HH$6,IF(HH76=$HG$7,$HH$7,IF(HH76=$HG$8,$HH$8,IF(HH76=$HG$9,$HH$9,IF(HH76=$HO$3,$HP$3,IF(HH76=$HO$4,$HP$4,IF(HH76=$HO$5,$HP$5,IF(HH76=$HO$6,$HP$6,IF(HH76=$HO$7,$HP$7,IF(HH76=$HO$8,$HP$8,IF(HH76=$HO$9,$HP$9,"0"))))))))))))))</f>
        <v>0</v>
      </c>
      <c r="HK76" s="276">
        <f>List1_1[[#This Row],[HR 2 Effort ]]*List1_1[[#This Row],[HR 2 Rate 
(autofill)]]</f>
        <v>0</v>
      </c>
      <c r="HL76" s="228"/>
      <c r="HM76" s="228"/>
      <c r="HN76" s="276">
        <f t="shared" ref="HN76:HN139" si="55">IF(HL76=$HG$3,$HH$3,IF(HL76=$HG$4,$HH$4,IF(HL76=$HG$5,$HH$5,IF(HL76=$HG$6,$HH$6,IF(HL76=$HG$7,$HH$7,IF(HL76=$HG$8,$HH$8,IF(HL76=$HG$9,$HH$9,IF(HL76=$HO$3,$HP$3,IF(HL76=$HO$4,$HP$4,IF(HL76=$HO$5,$HP$5,IF(HL76=$HO$6,$HP$6,IF(HL76=$HO$7,$HP$7,IF(HL76=$HO$8,$HP$8,IF(HL76=$HO$9,$HP$9,"0"))))))))))))))</f>
        <v>0</v>
      </c>
      <c r="HO76" s="276">
        <f>List1_1[[#This Row],[HR 3 Rate 
(autofill)]]*List1_1[[#This Row],[HR 3 Effort ]]</f>
        <v>0</v>
      </c>
      <c r="HP76" s="229"/>
      <c r="HQ76" s="228"/>
      <c r="HR76" s="276">
        <f t="shared" ref="HR76:HR139" si="56">IF(HP76=$HG$3,$HH$3,IF(HP76=$HG$4,$HH$4,IF(HP76=$HG$5,$HH$5,IF(HP76=$HG$6,$HH$6,IF(HP76=$HG$7,$HH$7,IF(HP76=$HG$8,$HH$8,IF(HP76=$HG$9,$HH$9,IF(HP76=$HO$3,$HP$3,IF(HP76=$HO$4,$HP$4,IF(HP76=$HO$5,$HP$5,IF(HP76=$HO$6,$HP$6,IF(HP76=$HO$7,$HP$7,IF(HP76=$HO$8,$HP$8,IF(HP76=$HO$9,$HP$9,"0"))))))))))))))</f>
        <v>0</v>
      </c>
      <c r="HS76" s="276">
        <f>List1_1[[#This Row],[HR 4 Rate 
(autofill)]]*List1_1[[#This Row],[HR 4 Effort ]]</f>
        <v>0</v>
      </c>
      <c r="HT76" s="229"/>
      <c r="HU76" s="230">
        <f>List1_1[[#This Row],[HR 1 cost estimate
(autofill)]]+List1_1[[#This Row],[HR 2 cost estimate 
(autofill)]]+List1_1[[#This Row],[HR 3 cost estimate 
(autofill)]]+List1_1[[#This Row],[HR 4 cost estimate 
(autofill)]]</f>
        <v>0</v>
      </c>
      <c r="HV76" s="229"/>
      <c r="HW76" s="229"/>
      <c r="HX76" s="231">
        <f>List1_1[[#This Row],[HR subtotal]]+List1_1[[#This Row],[Estimated Cost of goods &amp; materials / other]]</f>
        <v>0</v>
      </c>
      <c r="HY76" s="232">
        <f>(List1_1[[#This Row],[Total Estimated Cost ]]*List1_1[[#This Row],[Percent Complete]])/100</f>
        <v>0</v>
      </c>
      <c r="HZ76" s="233">
        <f t="shared" ref="HZ76:IK91" si="57">IF($O76="",0,IF(EOMONTH($O76,0)=EOMONTH(HZ$8,0),$HX76,0))</f>
        <v>0</v>
      </c>
      <c r="IA76" s="233">
        <f t="shared" si="57"/>
        <v>0</v>
      </c>
      <c r="IB76" s="233">
        <f t="shared" si="57"/>
        <v>0</v>
      </c>
      <c r="IC76" s="233">
        <f t="shared" si="57"/>
        <v>0</v>
      </c>
      <c r="ID76" s="233">
        <f t="shared" si="57"/>
        <v>0</v>
      </c>
      <c r="IE76" s="233">
        <f t="shared" si="57"/>
        <v>0</v>
      </c>
      <c r="IF76" s="233">
        <f t="shared" si="57"/>
        <v>0</v>
      </c>
      <c r="IG76" s="233">
        <f t="shared" si="57"/>
        <v>0</v>
      </c>
      <c r="IH76" s="233">
        <f t="shared" si="57"/>
        <v>0</v>
      </c>
      <c r="II76" s="233">
        <f t="shared" si="57"/>
        <v>0</v>
      </c>
      <c r="IJ76" s="233">
        <f t="shared" si="57"/>
        <v>0</v>
      </c>
      <c r="IK76" s="233">
        <f t="shared" si="57"/>
        <v>0</v>
      </c>
      <c r="IL76" s="233">
        <f t="shared" ref="IL76:IL139" si="58">IF($O76="",0,(IF(YEAR($O76)+IF(MONTH($O76)&gt;=7,1,0)=($IL$9),$HX76,0)))</f>
        <v>0</v>
      </c>
      <c r="IM76" s="245">
        <f t="shared" ref="IM76:IM139" si="59">IF($O76="",0,(IF(YEAR($O76)+IF(MONTH($O76)&gt;=7,1,0)=($IM$9),$HX76,0)))</f>
        <v>0</v>
      </c>
      <c r="IN76" s="246">
        <f t="shared" ref="IN76:IN139" si="60">IF($O76="",0,(IF(YEAR($O76)+IF(MONTH($O76)&gt;=7,1,0)=($IN$9),$HX76,0)))</f>
        <v>0</v>
      </c>
      <c r="IO76" s="235"/>
      <c r="IP76" s="236">
        <f>List1_1[[#This Row],[Total Estimated Cost ]]-List1_1[[#This Row],[Actual Cost]]</f>
        <v>0</v>
      </c>
      <c r="IQ76" s="237"/>
      <c r="IR76" s="237"/>
      <c r="IS76" s="238"/>
      <c r="IT76" s="239"/>
      <c r="IU76" s="240">
        <f t="shared" ref="IU76:IU107" si="61">(IF($HD76=$IU$10,$HE76,IF($HH76=$IU$10,$HI76,IF($HL76=$IU$10,$HM76,IF($HP76=$IU$10,$HQ76,0)))))</f>
        <v>0</v>
      </c>
      <c r="IV76" s="240">
        <f t="shared" ref="IV76:IV107" si="62">(IF($HD76=$IV$10,$HE76,IF($HH76=$IV$10,$HI76,IF($HL76=$IV$10,$HM76,IF($HP76=$IV$10,$HQ76,0)))))</f>
        <v>0</v>
      </c>
      <c r="IW76" s="240">
        <f t="shared" ref="IW76:IW107" si="63">(IF($HD76=$IW$10,$HE76,IF($HH76=$IW$10,$HI76,IF($HL76=$IW$10,$HM76,IF($HP76=$IW$10,$HQ76,0)))))</f>
        <v>0</v>
      </c>
      <c r="IX76" s="240">
        <f t="shared" ref="IX76:IX107" si="64">(IF($HD76=$IX$10,$HE76,IF($HH76=$IX$10,$HI76,IF($HL76=$IX$10,$HM76,IF($HP76=$IX$10,$HQ76,0)))))</f>
        <v>0</v>
      </c>
      <c r="IY76" s="240">
        <f t="shared" ref="IY76:IY107" si="65">(IF($HD76=$IY$10,$HE76,IF($HH76=$IY$10,$HI76,IF($HL76=$IY$10,$HM76,IF($HP76=$IY$10,$HQ76,0)))))</f>
        <v>0</v>
      </c>
      <c r="IZ76" s="240">
        <f t="shared" ref="IZ76:IZ107" si="66">(IF($HD76=$IZ$10,$HE76,IF($HH76=$IZ$10,$HI76,IF($HL76=$IZ$10,$HM76,IF($HP76=$IZ$10,$HQ76,0)))))</f>
        <v>0</v>
      </c>
      <c r="JA76" s="240">
        <f t="shared" ref="JA76:JA107" si="67">(IF($HD76=$JA$10,$HE76,IF($HH76=$JA$10,$HI76,IF($HL76=$JA$10,$HM76,IF($HP76=$JA$10,$HQ76,0)))))</f>
        <v>0</v>
      </c>
      <c r="JB76" s="240">
        <f t="shared" ref="JB76:JB107" si="68">(IF($HD76=$JB$10,$HE76,IF($HH76=$JB$10,$HI76,IF($HL76=$JB$10,$HM76,IF($HP76=$JB$10,$HQ76,0)))))</f>
        <v>0</v>
      </c>
      <c r="JC76" s="240">
        <f t="shared" ref="JC76:JC107" si="69">(IF($HD76=$JC$10,$HE76,IF($HH76=$JC$10,$HI76,IF($HL76=$JC$10,$HM76,IF($HP76=$JC$10,$HQ76,0)))))</f>
        <v>0</v>
      </c>
      <c r="JD76" s="240">
        <f t="shared" ref="JD76:JD107" si="70">(IF($HD76=$JD$10,$HE76,IF($HH76=$JD$10,$HI76,IF($HL76=$JD$10,$HM76,IF($HP76=$JD$10,$HQ76,0)))))</f>
        <v>0</v>
      </c>
      <c r="JE76" s="240">
        <f t="shared" ref="JE76:JE107" si="71">(IF($HD76=$JE$10,$HE76,IF($HH76=$JE$10,$HI76,IF($HL76=$JE$10,$HM76,IF($HP76=$JE$10,$HQ76,0)))))</f>
        <v>0</v>
      </c>
      <c r="JF76" s="240">
        <f t="shared" ref="JF76:JF107" si="72">(IF($HD76=$JF$10,$HE76,IF($HH76=$JF$10,$HI76,IF($HL76=$JF$10,$HM76,IF($HP76=$JF$10,$HQ76,0)))))</f>
        <v>0</v>
      </c>
      <c r="JG76" s="240">
        <f t="shared" ref="JG76:JG107" si="73">(IF($HD76=$JG$10,$HE76,IF($HH76=$JG$10,$HI76,IF($HL76=$JG$10,$HM76,IF($HP76=$JG$10,$HQ76,0)))))</f>
        <v>0</v>
      </c>
      <c r="JH76" s="241">
        <f t="shared" ref="JH76:JH107" si="74">(IF($HD76=$JH$10,$HE76,IF($HH76=$JH$10,$HI76,IF($HL76=$JH$10,$HM76,IF($HP76=$JH$10,$HQ76,0)))))</f>
        <v>0</v>
      </c>
      <c r="JI76" s="307"/>
      <c r="JJ76" s="243"/>
    </row>
    <row r="77" spans="1:270" x14ac:dyDescent="0.55000000000000004">
      <c r="A77" s="213">
        <v>66</v>
      </c>
      <c r="B77" s="214"/>
      <c r="C77" s="215"/>
      <c r="D77" s="215"/>
      <c r="E77" s="215"/>
      <c r="F77" s="215"/>
      <c r="G77" s="215"/>
      <c r="H77" s="215"/>
      <c r="I77" s="215" t="s">
        <v>561</v>
      </c>
      <c r="J77" s="216">
        <v>0</v>
      </c>
      <c r="K77" s="217" t="str">
        <f t="shared" si="32"/>
        <v>not done</v>
      </c>
      <c r="L77" s="64"/>
      <c r="M77" s="219"/>
      <c r="N77" s="220" t="e">
        <f>List1_1[[#This Row],[Latest start date]]</f>
        <v>#VALUE!</v>
      </c>
      <c r="O77" s="221" t="str">
        <f t="shared" si="50"/>
        <v/>
      </c>
      <c r="P77" s="222" t="e">
        <f t="shared" si="51"/>
        <v>#VALUE!</v>
      </c>
      <c r="Q77" s="223" t="e">
        <f t="shared" si="52"/>
        <v>#VALUE!</v>
      </c>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c r="DE77" s="224"/>
      <c r="DF77" s="224"/>
      <c r="DG77" s="224"/>
      <c r="DH77" s="224"/>
      <c r="DI77" s="224"/>
      <c r="DJ77" s="224"/>
      <c r="DK77" s="224"/>
      <c r="DL77" s="224"/>
      <c r="DM77" s="224"/>
      <c r="DN77" s="224"/>
      <c r="DO77" s="224"/>
      <c r="DP77" s="224"/>
      <c r="DQ77" s="224"/>
      <c r="DR77" s="224"/>
      <c r="DS77" s="224"/>
      <c r="DT77" s="224"/>
      <c r="DU77" s="224"/>
      <c r="DV77" s="224"/>
      <c r="DW77" s="224"/>
      <c r="DX77" s="224"/>
      <c r="DY77" s="224"/>
      <c r="DZ77" s="224"/>
      <c r="EA77" s="224"/>
      <c r="EB77" s="224"/>
      <c r="EC77" s="224"/>
      <c r="ED77" s="224"/>
      <c r="EE77" s="224"/>
      <c r="EF77" s="224"/>
      <c r="EG77" s="224"/>
      <c r="EH77" s="224"/>
      <c r="EI77" s="224"/>
      <c r="EJ77" s="224"/>
      <c r="EK77" s="224"/>
      <c r="EL77" s="224"/>
      <c r="EM77" s="224"/>
      <c r="EN77" s="224"/>
      <c r="EO77" s="224"/>
      <c r="EP77" s="224"/>
      <c r="EQ77" s="224"/>
      <c r="ER77" s="224"/>
      <c r="ES77" s="224"/>
      <c r="ET77" s="224"/>
      <c r="EU77" s="224"/>
      <c r="EV77" s="224"/>
      <c r="EW77" s="224"/>
      <c r="EX77" s="224"/>
      <c r="EY77" s="224"/>
      <c r="EZ77" s="224"/>
      <c r="FA77" s="224"/>
      <c r="FB77" s="224"/>
      <c r="FC77" s="224"/>
      <c r="FD77" s="224"/>
      <c r="FE77" s="224"/>
      <c r="FF77" s="224"/>
      <c r="FG77" s="224"/>
      <c r="FH77" s="224"/>
      <c r="FI77" s="224"/>
      <c r="FJ77" s="224"/>
      <c r="FK77" s="224"/>
      <c r="FL77" s="224"/>
      <c r="FM77" s="224"/>
      <c r="FN77" s="224"/>
      <c r="FO77" s="224"/>
      <c r="FP77" s="224"/>
      <c r="FQ77" s="224"/>
      <c r="FR77" s="224"/>
      <c r="FS77" s="224"/>
      <c r="FT77" s="224"/>
      <c r="FU77" s="224"/>
      <c r="FV77" s="224"/>
      <c r="FW77" s="224"/>
      <c r="FX77" s="224"/>
      <c r="FY77" s="224"/>
      <c r="FZ77" s="224"/>
      <c r="GA77" s="224"/>
      <c r="GB77" s="224"/>
      <c r="GC77" s="224"/>
      <c r="GD77" s="224"/>
      <c r="GE77" s="224"/>
      <c r="GF77" s="224"/>
      <c r="GG77" s="224"/>
      <c r="GH77" s="224"/>
      <c r="GI77" s="224"/>
      <c r="GJ77" s="224"/>
      <c r="GK77" s="224"/>
      <c r="GL77" s="224"/>
      <c r="GM77" s="224"/>
      <c r="GN77" s="224"/>
      <c r="GO77" s="224"/>
      <c r="GP77" s="218"/>
      <c r="GQ77" s="244"/>
      <c r="GR77" s="244"/>
      <c r="GS77" s="244"/>
      <c r="GT77" s="244"/>
      <c r="GU77" s="244"/>
      <c r="GV77" s="226"/>
      <c r="GW77" s="244"/>
      <c r="GX77" s="226"/>
      <c r="GY77" s="226"/>
      <c r="GZ77" s="226"/>
      <c r="HA77" s="226"/>
      <c r="HB77" s="226"/>
      <c r="HC77" s="227"/>
      <c r="HD77" s="228"/>
      <c r="HE77" s="228"/>
      <c r="HF77" s="276">
        <f t="shared" si="53"/>
        <v>0</v>
      </c>
      <c r="HG77" s="276">
        <f>List1_1[[#This Row],[HR 1 Rate 
(autofill)]]*List1_1[[#This Row],[HR 1 Effort ]]</f>
        <v>0</v>
      </c>
      <c r="HH77" s="229"/>
      <c r="HI77" s="228"/>
      <c r="HJ77" s="276">
        <f t="shared" si="54"/>
        <v>0</v>
      </c>
      <c r="HK77" s="276">
        <f>List1_1[[#This Row],[HR 2 Effort ]]*List1_1[[#This Row],[HR 2 Rate 
(autofill)]]</f>
        <v>0</v>
      </c>
      <c r="HL77" s="228"/>
      <c r="HM77" s="228"/>
      <c r="HN77" s="276">
        <f t="shared" si="55"/>
        <v>0</v>
      </c>
      <c r="HO77" s="276">
        <f>List1_1[[#This Row],[HR 3 Rate 
(autofill)]]*List1_1[[#This Row],[HR 3 Effort ]]</f>
        <v>0</v>
      </c>
      <c r="HP77" s="229"/>
      <c r="HQ77" s="228"/>
      <c r="HR77" s="276">
        <f t="shared" si="56"/>
        <v>0</v>
      </c>
      <c r="HS77" s="276">
        <f>List1_1[[#This Row],[HR 4 Rate 
(autofill)]]*List1_1[[#This Row],[HR 4 Effort ]]</f>
        <v>0</v>
      </c>
      <c r="HT77" s="229"/>
      <c r="HU77" s="230">
        <f>List1_1[[#This Row],[HR 1 cost estimate
(autofill)]]+List1_1[[#This Row],[HR 2 cost estimate 
(autofill)]]+List1_1[[#This Row],[HR 3 cost estimate 
(autofill)]]+List1_1[[#This Row],[HR 4 cost estimate 
(autofill)]]</f>
        <v>0</v>
      </c>
      <c r="HV77" s="229"/>
      <c r="HW77" s="229"/>
      <c r="HX77" s="231">
        <f>List1_1[[#This Row],[HR subtotal]]+List1_1[[#This Row],[Estimated Cost of goods &amp; materials / other]]</f>
        <v>0</v>
      </c>
      <c r="HY77" s="232">
        <f>(List1_1[[#This Row],[Total Estimated Cost ]]*List1_1[[#This Row],[Percent Complete]])/100</f>
        <v>0</v>
      </c>
      <c r="HZ77" s="233">
        <f t="shared" si="57"/>
        <v>0</v>
      </c>
      <c r="IA77" s="233">
        <f t="shared" si="57"/>
        <v>0</v>
      </c>
      <c r="IB77" s="233">
        <f t="shared" si="57"/>
        <v>0</v>
      </c>
      <c r="IC77" s="233">
        <f t="shared" si="57"/>
        <v>0</v>
      </c>
      <c r="ID77" s="233">
        <f t="shared" si="57"/>
        <v>0</v>
      </c>
      <c r="IE77" s="233">
        <f t="shared" si="57"/>
        <v>0</v>
      </c>
      <c r="IF77" s="233">
        <f t="shared" si="57"/>
        <v>0</v>
      </c>
      <c r="IG77" s="233">
        <f t="shared" si="57"/>
        <v>0</v>
      </c>
      <c r="IH77" s="233">
        <f t="shared" si="57"/>
        <v>0</v>
      </c>
      <c r="II77" s="233">
        <f t="shared" si="57"/>
        <v>0</v>
      </c>
      <c r="IJ77" s="233">
        <f t="shared" si="57"/>
        <v>0</v>
      </c>
      <c r="IK77" s="233">
        <f t="shared" si="57"/>
        <v>0</v>
      </c>
      <c r="IL77" s="233">
        <f t="shared" si="58"/>
        <v>0</v>
      </c>
      <c r="IM77" s="245">
        <f t="shared" si="59"/>
        <v>0</v>
      </c>
      <c r="IN77" s="246">
        <f t="shared" si="60"/>
        <v>0</v>
      </c>
      <c r="IO77" s="235"/>
      <c r="IP77" s="236">
        <f>List1_1[[#This Row],[Total Estimated Cost ]]-List1_1[[#This Row],[Actual Cost]]</f>
        <v>0</v>
      </c>
      <c r="IQ77" s="237"/>
      <c r="IR77" s="237"/>
      <c r="IS77" s="238"/>
      <c r="IT77" s="239"/>
      <c r="IU77" s="240">
        <f t="shared" si="61"/>
        <v>0</v>
      </c>
      <c r="IV77" s="240">
        <f t="shared" si="62"/>
        <v>0</v>
      </c>
      <c r="IW77" s="240">
        <f t="shared" si="63"/>
        <v>0</v>
      </c>
      <c r="IX77" s="240">
        <f t="shared" si="64"/>
        <v>0</v>
      </c>
      <c r="IY77" s="240">
        <f t="shared" si="65"/>
        <v>0</v>
      </c>
      <c r="IZ77" s="240">
        <f t="shared" si="66"/>
        <v>0</v>
      </c>
      <c r="JA77" s="240">
        <f t="shared" si="67"/>
        <v>0</v>
      </c>
      <c r="JB77" s="240">
        <f t="shared" si="68"/>
        <v>0</v>
      </c>
      <c r="JC77" s="240">
        <f t="shared" si="69"/>
        <v>0</v>
      </c>
      <c r="JD77" s="240">
        <f t="shared" si="70"/>
        <v>0</v>
      </c>
      <c r="JE77" s="240">
        <f t="shared" si="71"/>
        <v>0</v>
      </c>
      <c r="JF77" s="240">
        <f t="shared" si="72"/>
        <v>0</v>
      </c>
      <c r="JG77" s="240">
        <f t="shared" si="73"/>
        <v>0</v>
      </c>
      <c r="JH77" s="241">
        <f t="shared" si="74"/>
        <v>0</v>
      </c>
      <c r="JI77" s="307"/>
      <c r="JJ77" s="243"/>
    </row>
    <row r="78" spans="1:270" x14ac:dyDescent="0.55000000000000004">
      <c r="A78" s="213">
        <v>67</v>
      </c>
      <c r="B78" s="214"/>
      <c r="C78" s="215"/>
      <c r="D78" s="215"/>
      <c r="E78" s="215"/>
      <c r="F78" s="215"/>
      <c r="G78" s="215"/>
      <c r="H78" s="215"/>
      <c r="I78" s="215" t="s">
        <v>561</v>
      </c>
      <c r="J78" s="216">
        <v>0</v>
      </c>
      <c r="K78" s="217" t="str">
        <f t="shared" si="32"/>
        <v>not done</v>
      </c>
      <c r="L78" s="64"/>
      <c r="M78" s="219"/>
      <c r="N78" s="220" t="e">
        <f>List1_1[[#This Row],[Latest start date]]</f>
        <v>#VALUE!</v>
      </c>
      <c r="O78" s="221" t="str">
        <f t="shared" si="50"/>
        <v/>
      </c>
      <c r="P78" s="222" t="e">
        <f t="shared" si="51"/>
        <v>#VALUE!</v>
      </c>
      <c r="Q78" s="223" t="e">
        <f t="shared" si="52"/>
        <v>#VALUE!</v>
      </c>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c r="DD78" s="224"/>
      <c r="DE78" s="224"/>
      <c r="DF78" s="224"/>
      <c r="DG78" s="224"/>
      <c r="DH78" s="224"/>
      <c r="DI78" s="224"/>
      <c r="DJ78" s="224"/>
      <c r="DK78" s="224"/>
      <c r="DL78" s="224"/>
      <c r="DM78" s="224"/>
      <c r="DN78" s="224"/>
      <c r="DO78" s="224"/>
      <c r="DP78" s="224"/>
      <c r="DQ78" s="224"/>
      <c r="DR78" s="224"/>
      <c r="DS78" s="224"/>
      <c r="DT78" s="224"/>
      <c r="DU78" s="224"/>
      <c r="DV78" s="224"/>
      <c r="DW78" s="224"/>
      <c r="DX78" s="224"/>
      <c r="DY78" s="224"/>
      <c r="DZ78" s="224"/>
      <c r="EA78" s="224"/>
      <c r="EB78" s="224"/>
      <c r="EC78" s="224"/>
      <c r="ED78" s="224"/>
      <c r="EE78" s="224"/>
      <c r="EF78" s="224"/>
      <c r="EG78" s="224"/>
      <c r="EH78" s="224"/>
      <c r="EI78" s="224"/>
      <c r="EJ78" s="224"/>
      <c r="EK78" s="224"/>
      <c r="EL78" s="224"/>
      <c r="EM78" s="224"/>
      <c r="EN78" s="224"/>
      <c r="EO78" s="224"/>
      <c r="EP78" s="224"/>
      <c r="EQ78" s="224"/>
      <c r="ER78" s="224"/>
      <c r="ES78" s="224"/>
      <c r="ET78" s="224"/>
      <c r="EU78" s="224"/>
      <c r="EV78" s="224"/>
      <c r="EW78" s="224"/>
      <c r="EX78" s="224"/>
      <c r="EY78" s="224"/>
      <c r="EZ78" s="224"/>
      <c r="FA78" s="224"/>
      <c r="FB78" s="224"/>
      <c r="FC78" s="224"/>
      <c r="FD78" s="224"/>
      <c r="FE78" s="224"/>
      <c r="FF78" s="224"/>
      <c r="FG78" s="224"/>
      <c r="FH78" s="224"/>
      <c r="FI78" s="224"/>
      <c r="FJ78" s="224"/>
      <c r="FK78" s="224"/>
      <c r="FL78" s="224"/>
      <c r="FM78" s="224"/>
      <c r="FN78" s="224"/>
      <c r="FO78" s="224"/>
      <c r="FP78" s="224"/>
      <c r="FQ78" s="224"/>
      <c r="FR78" s="224"/>
      <c r="FS78" s="224"/>
      <c r="FT78" s="224"/>
      <c r="FU78" s="224"/>
      <c r="FV78" s="224"/>
      <c r="FW78" s="224"/>
      <c r="FX78" s="224"/>
      <c r="FY78" s="224"/>
      <c r="FZ78" s="224"/>
      <c r="GA78" s="224"/>
      <c r="GB78" s="224"/>
      <c r="GC78" s="224"/>
      <c r="GD78" s="224"/>
      <c r="GE78" s="224"/>
      <c r="GF78" s="224"/>
      <c r="GG78" s="224"/>
      <c r="GH78" s="224"/>
      <c r="GI78" s="224"/>
      <c r="GJ78" s="224"/>
      <c r="GK78" s="224"/>
      <c r="GL78" s="224"/>
      <c r="GM78" s="224"/>
      <c r="GN78" s="224"/>
      <c r="GO78" s="224"/>
      <c r="GP78" s="218"/>
      <c r="GQ78" s="244"/>
      <c r="GR78" s="244"/>
      <c r="GS78" s="244"/>
      <c r="GT78" s="244"/>
      <c r="GU78" s="244"/>
      <c r="GV78" s="226"/>
      <c r="GW78" s="244"/>
      <c r="GX78" s="226"/>
      <c r="GY78" s="226"/>
      <c r="GZ78" s="226"/>
      <c r="HA78" s="226"/>
      <c r="HB78" s="226"/>
      <c r="HC78" s="227"/>
      <c r="HD78" s="228"/>
      <c r="HE78" s="228"/>
      <c r="HF78" s="276">
        <f t="shared" si="53"/>
        <v>0</v>
      </c>
      <c r="HG78" s="276">
        <f>List1_1[[#This Row],[HR 1 Rate 
(autofill)]]*List1_1[[#This Row],[HR 1 Effort ]]</f>
        <v>0</v>
      </c>
      <c r="HH78" s="229"/>
      <c r="HI78" s="228"/>
      <c r="HJ78" s="276">
        <f t="shared" si="54"/>
        <v>0</v>
      </c>
      <c r="HK78" s="276">
        <f>List1_1[[#This Row],[HR 2 Effort ]]*List1_1[[#This Row],[HR 2 Rate 
(autofill)]]</f>
        <v>0</v>
      </c>
      <c r="HL78" s="228"/>
      <c r="HM78" s="228"/>
      <c r="HN78" s="276">
        <f t="shared" si="55"/>
        <v>0</v>
      </c>
      <c r="HO78" s="276">
        <f>List1_1[[#This Row],[HR 3 Rate 
(autofill)]]*List1_1[[#This Row],[HR 3 Effort ]]</f>
        <v>0</v>
      </c>
      <c r="HP78" s="229"/>
      <c r="HQ78" s="228"/>
      <c r="HR78" s="276">
        <f t="shared" si="56"/>
        <v>0</v>
      </c>
      <c r="HS78" s="276">
        <f>List1_1[[#This Row],[HR 4 Rate 
(autofill)]]*List1_1[[#This Row],[HR 4 Effort ]]</f>
        <v>0</v>
      </c>
      <c r="HT78" s="229"/>
      <c r="HU78" s="230">
        <f>List1_1[[#This Row],[HR 1 cost estimate
(autofill)]]+List1_1[[#This Row],[HR 2 cost estimate 
(autofill)]]+List1_1[[#This Row],[HR 3 cost estimate 
(autofill)]]+List1_1[[#This Row],[HR 4 cost estimate 
(autofill)]]</f>
        <v>0</v>
      </c>
      <c r="HV78" s="229"/>
      <c r="HW78" s="229"/>
      <c r="HX78" s="231">
        <f>List1_1[[#This Row],[HR subtotal]]+List1_1[[#This Row],[Estimated Cost of goods &amp; materials / other]]</f>
        <v>0</v>
      </c>
      <c r="HY78" s="232">
        <f>(List1_1[[#This Row],[Total Estimated Cost ]]*List1_1[[#This Row],[Percent Complete]])/100</f>
        <v>0</v>
      </c>
      <c r="HZ78" s="233">
        <f t="shared" si="57"/>
        <v>0</v>
      </c>
      <c r="IA78" s="233">
        <f t="shared" si="57"/>
        <v>0</v>
      </c>
      <c r="IB78" s="233">
        <f t="shared" si="57"/>
        <v>0</v>
      </c>
      <c r="IC78" s="233">
        <f t="shared" si="57"/>
        <v>0</v>
      </c>
      <c r="ID78" s="233">
        <f t="shared" si="57"/>
        <v>0</v>
      </c>
      <c r="IE78" s="233">
        <f t="shared" si="57"/>
        <v>0</v>
      </c>
      <c r="IF78" s="233">
        <f t="shared" si="57"/>
        <v>0</v>
      </c>
      <c r="IG78" s="233">
        <f t="shared" si="57"/>
        <v>0</v>
      </c>
      <c r="IH78" s="233">
        <f t="shared" si="57"/>
        <v>0</v>
      </c>
      <c r="II78" s="233">
        <f t="shared" si="57"/>
        <v>0</v>
      </c>
      <c r="IJ78" s="233">
        <f t="shared" si="57"/>
        <v>0</v>
      </c>
      <c r="IK78" s="233">
        <f t="shared" si="57"/>
        <v>0</v>
      </c>
      <c r="IL78" s="233">
        <f t="shared" si="58"/>
        <v>0</v>
      </c>
      <c r="IM78" s="245">
        <f t="shared" si="59"/>
        <v>0</v>
      </c>
      <c r="IN78" s="246">
        <f t="shared" si="60"/>
        <v>0</v>
      </c>
      <c r="IO78" s="235"/>
      <c r="IP78" s="236">
        <f>List1_1[[#This Row],[Total Estimated Cost ]]-List1_1[[#This Row],[Actual Cost]]</f>
        <v>0</v>
      </c>
      <c r="IQ78" s="237"/>
      <c r="IR78" s="237"/>
      <c r="IS78" s="238"/>
      <c r="IT78" s="239"/>
      <c r="IU78" s="240">
        <f t="shared" si="61"/>
        <v>0</v>
      </c>
      <c r="IV78" s="240">
        <f t="shared" si="62"/>
        <v>0</v>
      </c>
      <c r="IW78" s="240">
        <f t="shared" si="63"/>
        <v>0</v>
      </c>
      <c r="IX78" s="240">
        <f t="shared" si="64"/>
        <v>0</v>
      </c>
      <c r="IY78" s="240">
        <f t="shared" si="65"/>
        <v>0</v>
      </c>
      <c r="IZ78" s="240">
        <f t="shared" si="66"/>
        <v>0</v>
      </c>
      <c r="JA78" s="240">
        <f t="shared" si="67"/>
        <v>0</v>
      </c>
      <c r="JB78" s="240">
        <f t="shared" si="68"/>
        <v>0</v>
      </c>
      <c r="JC78" s="240">
        <f t="shared" si="69"/>
        <v>0</v>
      </c>
      <c r="JD78" s="240">
        <f t="shared" si="70"/>
        <v>0</v>
      </c>
      <c r="JE78" s="240">
        <f t="shared" si="71"/>
        <v>0</v>
      </c>
      <c r="JF78" s="240">
        <f t="shared" si="72"/>
        <v>0</v>
      </c>
      <c r="JG78" s="240">
        <f t="shared" si="73"/>
        <v>0</v>
      </c>
      <c r="JH78" s="241">
        <f t="shared" si="74"/>
        <v>0</v>
      </c>
      <c r="JI78" s="307"/>
      <c r="JJ78" s="243"/>
    </row>
    <row r="79" spans="1:270" x14ac:dyDescent="0.55000000000000004">
      <c r="A79" s="213">
        <v>68</v>
      </c>
      <c r="B79" s="214"/>
      <c r="C79" s="215"/>
      <c r="D79" s="215"/>
      <c r="E79" s="215"/>
      <c r="F79" s="215"/>
      <c r="G79" s="215"/>
      <c r="H79" s="215"/>
      <c r="I79" s="215" t="s">
        <v>561</v>
      </c>
      <c r="J79" s="216">
        <v>0</v>
      </c>
      <c r="K79" s="217" t="str">
        <f t="shared" ref="K79:K142" si="75">IF((J79=100),"done","not done")</f>
        <v>not done</v>
      </c>
      <c r="L79" s="64"/>
      <c r="M79" s="219"/>
      <c r="N79" s="220" t="e">
        <f>List1_1[[#This Row],[Latest start date]]</f>
        <v>#VALUE!</v>
      </c>
      <c r="O79" s="221" t="str">
        <f t="shared" si="50"/>
        <v/>
      </c>
      <c r="P79" s="222" t="e">
        <f t="shared" si="51"/>
        <v>#VALUE!</v>
      </c>
      <c r="Q79" s="223" t="e">
        <f t="shared" si="52"/>
        <v>#VALUE!</v>
      </c>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c r="DE79" s="224"/>
      <c r="DF79" s="224"/>
      <c r="DG79" s="224"/>
      <c r="DH79" s="224"/>
      <c r="DI79" s="224"/>
      <c r="DJ79" s="224"/>
      <c r="DK79" s="224"/>
      <c r="DL79" s="224"/>
      <c r="DM79" s="224"/>
      <c r="DN79" s="224"/>
      <c r="DO79" s="224"/>
      <c r="DP79" s="224"/>
      <c r="DQ79" s="224"/>
      <c r="DR79" s="224"/>
      <c r="DS79" s="224"/>
      <c r="DT79" s="224"/>
      <c r="DU79" s="224"/>
      <c r="DV79" s="224"/>
      <c r="DW79" s="224"/>
      <c r="DX79" s="224"/>
      <c r="DY79" s="224"/>
      <c r="DZ79" s="224"/>
      <c r="EA79" s="224"/>
      <c r="EB79" s="224"/>
      <c r="EC79" s="224"/>
      <c r="ED79" s="224"/>
      <c r="EE79" s="224"/>
      <c r="EF79" s="224"/>
      <c r="EG79" s="224"/>
      <c r="EH79" s="224"/>
      <c r="EI79" s="224"/>
      <c r="EJ79" s="224"/>
      <c r="EK79" s="224"/>
      <c r="EL79" s="224"/>
      <c r="EM79" s="224"/>
      <c r="EN79" s="224"/>
      <c r="EO79" s="224"/>
      <c r="EP79" s="224"/>
      <c r="EQ79" s="224"/>
      <c r="ER79" s="224"/>
      <c r="ES79" s="224"/>
      <c r="ET79" s="224"/>
      <c r="EU79" s="224"/>
      <c r="EV79" s="224"/>
      <c r="EW79" s="224"/>
      <c r="EX79" s="224"/>
      <c r="EY79" s="224"/>
      <c r="EZ79" s="224"/>
      <c r="FA79" s="224"/>
      <c r="FB79" s="224"/>
      <c r="FC79" s="224"/>
      <c r="FD79" s="224"/>
      <c r="FE79" s="224"/>
      <c r="FF79" s="224"/>
      <c r="FG79" s="224"/>
      <c r="FH79" s="224"/>
      <c r="FI79" s="224"/>
      <c r="FJ79" s="224"/>
      <c r="FK79" s="224"/>
      <c r="FL79" s="224"/>
      <c r="FM79" s="224"/>
      <c r="FN79" s="224"/>
      <c r="FO79" s="224"/>
      <c r="FP79" s="224"/>
      <c r="FQ79" s="224"/>
      <c r="FR79" s="224"/>
      <c r="FS79" s="224"/>
      <c r="FT79" s="224"/>
      <c r="FU79" s="224"/>
      <c r="FV79" s="224"/>
      <c r="FW79" s="224"/>
      <c r="FX79" s="224"/>
      <c r="FY79" s="224"/>
      <c r="FZ79" s="224"/>
      <c r="GA79" s="224"/>
      <c r="GB79" s="224"/>
      <c r="GC79" s="224"/>
      <c r="GD79" s="224"/>
      <c r="GE79" s="224"/>
      <c r="GF79" s="224"/>
      <c r="GG79" s="224"/>
      <c r="GH79" s="224"/>
      <c r="GI79" s="224"/>
      <c r="GJ79" s="224"/>
      <c r="GK79" s="224"/>
      <c r="GL79" s="224"/>
      <c r="GM79" s="224"/>
      <c r="GN79" s="224"/>
      <c r="GO79" s="224"/>
      <c r="GP79" s="218"/>
      <c r="GQ79" s="244"/>
      <c r="GR79" s="244"/>
      <c r="GS79" s="244"/>
      <c r="GT79" s="244"/>
      <c r="GU79" s="244"/>
      <c r="GV79" s="226"/>
      <c r="GW79" s="244"/>
      <c r="GX79" s="226"/>
      <c r="GY79" s="226"/>
      <c r="GZ79" s="226"/>
      <c r="HA79" s="226"/>
      <c r="HB79" s="226"/>
      <c r="HC79" s="227"/>
      <c r="HD79" s="228"/>
      <c r="HE79" s="228"/>
      <c r="HF79" s="276">
        <f t="shared" si="53"/>
        <v>0</v>
      </c>
      <c r="HG79" s="276">
        <f>List1_1[[#This Row],[HR 1 Rate 
(autofill)]]*List1_1[[#This Row],[HR 1 Effort ]]</f>
        <v>0</v>
      </c>
      <c r="HH79" s="229"/>
      <c r="HI79" s="228"/>
      <c r="HJ79" s="276">
        <f t="shared" si="54"/>
        <v>0</v>
      </c>
      <c r="HK79" s="276">
        <f>List1_1[[#This Row],[HR 2 Effort ]]*List1_1[[#This Row],[HR 2 Rate 
(autofill)]]</f>
        <v>0</v>
      </c>
      <c r="HL79" s="228"/>
      <c r="HM79" s="228"/>
      <c r="HN79" s="276">
        <f t="shared" si="55"/>
        <v>0</v>
      </c>
      <c r="HO79" s="276">
        <f>List1_1[[#This Row],[HR 3 Rate 
(autofill)]]*List1_1[[#This Row],[HR 3 Effort ]]</f>
        <v>0</v>
      </c>
      <c r="HP79" s="229"/>
      <c r="HQ79" s="228"/>
      <c r="HR79" s="276">
        <f t="shared" si="56"/>
        <v>0</v>
      </c>
      <c r="HS79" s="276">
        <f>List1_1[[#This Row],[HR 4 Rate 
(autofill)]]*List1_1[[#This Row],[HR 4 Effort ]]</f>
        <v>0</v>
      </c>
      <c r="HT79" s="229"/>
      <c r="HU79" s="230">
        <f>List1_1[[#This Row],[HR 1 cost estimate
(autofill)]]+List1_1[[#This Row],[HR 2 cost estimate 
(autofill)]]+List1_1[[#This Row],[HR 3 cost estimate 
(autofill)]]+List1_1[[#This Row],[HR 4 cost estimate 
(autofill)]]</f>
        <v>0</v>
      </c>
      <c r="HV79" s="229"/>
      <c r="HW79" s="229"/>
      <c r="HX79" s="231">
        <f>List1_1[[#This Row],[HR subtotal]]+List1_1[[#This Row],[Estimated Cost of goods &amp; materials / other]]</f>
        <v>0</v>
      </c>
      <c r="HY79" s="232">
        <f>(List1_1[[#This Row],[Total Estimated Cost ]]*List1_1[[#This Row],[Percent Complete]])/100</f>
        <v>0</v>
      </c>
      <c r="HZ79" s="233">
        <f t="shared" si="57"/>
        <v>0</v>
      </c>
      <c r="IA79" s="233">
        <f t="shared" si="57"/>
        <v>0</v>
      </c>
      <c r="IB79" s="233">
        <f t="shared" si="57"/>
        <v>0</v>
      </c>
      <c r="IC79" s="233">
        <f t="shared" si="57"/>
        <v>0</v>
      </c>
      <c r="ID79" s="233">
        <f t="shared" si="57"/>
        <v>0</v>
      </c>
      <c r="IE79" s="233">
        <f t="shared" si="57"/>
        <v>0</v>
      </c>
      <c r="IF79" s="233">
        <f t="shared" si="57"/>
        <v>0</v>
      </c>
      <c r="IG79" s="233">
        <f t="shared" si="57"/>
        <v>0</v>
      </c>
      <c r="IH79" s="233">
        <f t="shared" si="57"/>
        <v>0</v>
      </c>
      <c r="II79" s="233">
        <f t="shared" si="57"/>
        <v>0</v>
      </c>
      <c r="IJ79" s="233">
        <f t="shared" si="57"/>
        <v>0</v>
      </c>
      <c r="IK79" s="233">
        <f t="shared" si="57"/>
        <v>0</v>
      </c>
      <c r="IL79" s="233">
        <f t="shared" si="58"/>
        <v>0</v>
      </c>
      <c r="IM79" s="245">
        <f t="shared" si="59"/>
        <v>0</v>
      </c>
      <c r="IN79" s="246">
        <f t="shared" si="60"/>
        <v>0</v>
      </c>
      <c r="IO79" s="235"/>
      <c r="IP79" s="236">
        <f>List1_1[[#This Row],[Total Estimated Cost ]]-List1_1[[#This Row],[Actual Cost]]</f>
        <v>0</v>
      </c>
      <c r="IQ79" s="237"/>
      <c r="IR79" s="237"/>
      <c r="IS79" s="238"/>
      <c r="IT79" s="239"/>
      <c r="IU79" s="240">
        <f t="shared" si="61"/>
        <v>0</v>
      </c>
      <c r="IV79" s="240">
        <f t="shared" si="62"/>
        <v>0</v>
      </c>
      <c r="IW79" s="240">
        <f t="shared" si="63"/>
        <v>0</v>
      </c>
      <c r="IX79" s="240">
        <f t="shared" si="64"/>
        <v>0</v>
      </c>
      <c r="IY79" s="240">
        <f t="shared" si="65"/>
        <v>0</v>
      </c>
      <c r="IZ79" s="240">
        <f t="shared" si="66"/>
        <v>0</v>
      </c>
      <c r="JA79" s="240">
        <f t="shared" si="67"/>
        <v>0</v>
      </c>
      <c r="JB79" s="240">
        <f t="shared" si="68"/>
        <v>0</v>
      </c>
      <c r="JC79" s="240">
        <f t="shared" si="69"/>
        <v>0</v>
      </c>
      <c r="JD79" s="240">
        <f t="shared" si="70"/>
        <v>0</v>
      </c>
      <c r="JE79" s="240">
        <f t="shared" si="71"/>
        <v>0</v>
      </c>
      <c r="JF79" s="240">
        <f t="shared" si="72"/>
        <v>0</v>
      </c>
      <c r="JG79" s="240">
        <f t="shared" si="73"/>
        <v>0</v>
      </c>
      <c r="JH79" s="241">
        <f t="shared" si="74"/>
        <v>0</v>
      </c>
      <c r="JI79" s="307"/>
      <c r="JJ79" s="243"/>
    </row>
    <row r="80" spans="1:270" x14ac:dyDescent="0.55000000000000004">
      <c r="A80" s="213">
        <v>69</v>
      </c>
      <c r="B80" s="214"/>
      <c r="C80" s="215"/>
      <c r="D80" s="215"/>
      <c r="E80" s="215"/>
      <c r="F80" s="215"/>
      <c r="G80" s="215"/>
      <c r="H80" s="215"/>
      <c r="I80" s="215" t="s">
        <v>561</v>
      </c>
      <c r="J80" s="216">
        <v>0</v>
      </c>
      <c r="K80" s="217" t="str">
        <f t="shared" si="75"/>
        <v>not done</v>
      </c>
      <c r="L80" s="64"/>
      <c r="M80" s="219"/>
      <c r="N80" s="220" t="e">
        <f>List1_1[[#This Row],[Latest start date]]</f>
        <v>#VALUE!</v>
      </c>
      <c r="O80" s="221" t="str">
        <f t="shared" si="50"/>
        <v/>
      </c>
      <c r="P80" s="222" t="e">
        <f t="shared" si="51"/>
        <v>#VALUE!</v>
      </c>
      <c r="Q80" s="223" t="e">
        <f t="shared" si="52"/>
        <v>#VALUE!</v>
      </c>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4"/>
      <c r="DH80" s="224"/>
      <c r="DI80" s="224"/>
      <c r="DJ80" s="224"/>
      <c r="DK80" s="224"/>
      <c r="DL80" s="224"/>
      <c r="DM80" s="224"/>
      <c r="DN80" s="224"/>
      <c r="DO80" s="224"/>
      <c r="DP80" s="224"/>
      <c r="DQ80" s="224"/>
      <c r="DR80" s="224"/>
      <c r="DS80" s="224"/>
      <c r="DT80" s="224"/>
      <c r="DU80" s="224"/>
      <c r="DV80" s="224"/>
      <c r="DW80" s="224"/>
      <c r="DX80" s="224"/>
      <c r="DY80" s="224"/>
      <c r="DZ80" s="224"/>
      <c r="EA80" s="224"/>
      <c r="EB80" s="224"/>
      <c r="EC80" s="224"/>
      <c r="ED80" s="224"/>
      <c r="EE80" s="224"/>
      <c r="EF80" s="224"/>
      <c r="EG80" s="224"/>
      <c r="EH80" s="224"/>
      <c r="EI80" s="224"/>
      <c r="EJ80" s="224"/>
      <c r="EK80" s="224"/>
      <c r="EL80" s="224"/>
      <c r="EM80" s="224"/>
      <c r="EN80" s="224"/>
      <c r="EO80" s="224"/>
      <c r="EP80" s="224"/>
      <c r="EQ80" s="224"/>
      <c r="ER80" s="224"/>
      <c r="ES80" s="224"/>
      <c r="ET80" s="224"/>
      <c r="EU80" s="224"/>
      <c r="EV80" s="224"/>
      <c r="EW80" s="224"/>
      <c r="EX80" s="224"/>
      <c r="EY80" s="224"/>
      <c r="EZ80" s="224"/>
      <c r="FA80" s="224"/>
      <c r="FB80" s="224"/>
      <c r="FC80" s="224"/>
      <c r="FD80" s="224"/>
      <c r="FE80" s="224"/>
      <c r="FF80" s="224"/>
      <c r="FG80" s="224"/>
      <c r="FH80" s="224"/>
      <c r="FI80" s="224"/>
      <c r="FJ80" s="224"/>
      <c r="FK80" s="224"/>
      <c r="FL80" s="224"/>
      <c r="FM80" s="224"/>
      <c r="FN80" s="224"/>
      <c r="FO80" s="224"/>
      <c r="FP80" s="224"/>
      <c r="FQ80" s="224"/>
      <c r="FR80" s="224"/>
      <c r="FS80" s="224"/>
      <c r="FT80" s="224"/>
      <c r="FU80" s="224"/>
      <c r="FV80" s="224"/>
      <c r="FW80" s="224"/>
      <c r="FX80" s="224"/>
      <c r="FY80" s="224"/>
      <c r="FZ80" s="224"/>
      <c r="GA80" s="224"/>
      <c r="GB80" s="224"/>
      <c r="GC80" s="224"/>
      <c r="GD80" s="224"/>
      <c r="GE80" s="224"/>
      <c r="GF80" s="224"/>
      <c r="GG80" s="224"/>
      <c r="GH80" s="224"/>
      <c r="GI80" s="224"/>
      <c r="GJ80" s="224"/>
      <c r="GK80" s="224"/>
      <c r="GL80" s="224"/>
      <c r="GM80" s="224"/>
      <c r="GN80" s="224"/>
      <c r="GO80" s="224"/>
      <c r="GP80" s="218"/>
      <c r="GQ80" s="244"/>
      <c r="GR80" s="244"/>
      <c r="GS80" s="244"/>
      <c r="GT80" s="244"/>
      <c r="GU80" s="244"/>
      <c r="GV80" s="226"/>
      <c r="GW80" s="244"/>
      <c r="GX80" s="226"/>
      <c r="GY80" s="226"/>
      <c r="GZ80" s="226"/>
      <c r="HA80" s="226"/>
      <c r="HB80" s="226"/>
      <c r="HC80" s="227"/>
      <c r="HD80" s="228"/>
      <c r="HE80" s="228"/>
      <c r="HF80" s="276">
        <f t="shared" si="53"/>
        <v>0</v>
      </c>
      <c r="HG80" s="276">
        <f>List1_1[[#This Row],[HR 1 Rate 
(autofill)]]*List1_1[[#This Row],[HR 1 Effort ]]</f>
        <v>0</v>
      </c>
      <c r="HH80" s="229"/>
      <c r="HI80" s="228"/>
      <c r="HJ80" s="276">
        <f t="shared" si="54"/>
        <v>0</v>
      </c>
      <c r="HK80" s="276">
        <f>List1_1[[#This Row],[HR 2 Effort ]]*List1_1[[#This Row],[HR 2 Rate 
(autofill)]]</f>
        <v>0</v>
      </c>
      <c r="HL80" s="228"/>
      <c r="HM80" s="228"/>
      <c r="HN80" s="276">
        <f t="shared" si="55"/>
        <v>0</v>
      </c>
      <c r="HO80" s="276">
        <f>List1_1[[#This Row],[HR 3 Rate 
(autofill)]]*List1_1[[#This Row],[HR 3 Effort ]]</f>
        <v>0</v>
      </c>
      <c r="HP80" s="229"/>
      <c r="HQ80" s="228"/>
      <c r="HR80" s="276">
        <f t="shared" si="56"/>
        <v>0</v>
      </c>
      <c r="HS80" s="276">
        <f>List1_1[[#This Row],[HR 4 Rate 
(autofill)]]*List1_1[[#This Row],[HR 4 Effort ]]</f>
        <v>0</v>
      </c>
      <c r="HT80" s="229"/>
      <c r="HU80" s="230">
        <f>List1_1[[#This Row],[HR 1 cost estimate
(autofill)]]+List1_1[[#This Row],[HR 2 cost estimate 
(autofill)]]+List1_1[[#This Row],[HR 3 cost estimate 
(autofill)]]+List1_1[[#This Row],[HR 4 cost estimate 
(autofill)]]</f>
        <v>0</v>
      </c>
      <c r="HV80" s="229"/>
      <c r="HW80" s="229"/>
      <c r="HX80" s="231">
        <f>List1_1[[#This Row],[HR subtotal]]+List1_1[[#This Row],[Estimated Cost of goods &amp; materials / other]]</f>
        <v>0</v>
      </c>
      <c r="HY80" s="232">
        <f>(List1_1[[#This Row],[Total Estimated Cost ]]*List1_1[[#This Row],[Percent Complete]])/100</f>
        <v>0</v>
      </c>
      <c r="HZ80" s="233">
        <f t="shared" si="57"/>
        <v>0</v>
      </c>
      <c r="IA80" s="233">
        <f t="shared" si="57"/>
        <v>0</v>
      </c>
      <c r="IB80" s="233">
        <f t="shared" si="57"/>
        <v>0</v>
      </c>
      <c r="IC80" s="233">
        <f t="shared" si="57"/>
        <v>0</v>
      </c>
      <c r="ID80" s="233">
        <f t="shared" si="57"/>
        <v>0</v>
      </c>
      <c r="IE80" s="233">
        <f t="shared" si="57"/>
        <v>0</v>
      </c>
      <c r="IF80" s="233">
        <f t="shared" si="57"/>
        <v>0</v>
      </c>
      <c r="IG80" s="233">
        <f t="shared" si="57"/>
        <v>0</v>
      </c>
      <c r="IH80" s="233">
        <f t="shared" si="57"/>
        <v>0</v>
      </c>
      <c r="II80" s="233">
        <f t="shared" si="57"/>
        <v>0</v>
      </c>
      <c r="IJ80" s="233">
        <f t="shared" si="57"/>
        <v>0</v>
      </c>
      <c r="IK80" s="233">
        <f t="shared" si="57"/>
        <v>0</v>
      </c>
      <c r="IL80" s="233">
        <f t="shared" si="58"/>
        <v>0</v>
      </c>
      <c r="IM80" s="245">
        <f t="shared" si="59"/>
        <v>0</v>
      </c>
      <c r="IN80" s="246">
        <f t="shared" si="60"/>
        <v>0</v>
      </c>
      <c r="IO80" s="235"/>
      <c r="IP80" s="236">
        <f>List1_1[[#This Row],[Total Estimated Cost ]]-List1_1[[#This Row],[Actual Cost]]</f>
        <v>0</v>
      </c>
      <c r="IQ80" s="237"/>
      <c r="IR80" s="237"/>
      <c r="IS80" s="238"/>
      <c r="IT80" s="239"/>
      <c r="IU80" s="240">
        <f t="shared" si="61"/>
        <v>0</v>
      </c>
      <c r="IV80" s="240">
        <f t="shared" si="62"/>
        <v>0</v>
      </c>
      <c r="IW80" s="240">
        <f t="shared" si="63"/>
        <v>0</v>
      </c>
      <c r="IX80" s="240">
        <f t="shared" si="64"/>
        <v>0</v>
      </c>
      <c r="IY80" s="240">
        <f t="shared" si="65"/>
        <v>0</v>
      </c>
      <c r="IZ80" s="240">
        <f t="shared" si="66"/>
        <v>0</v>
      </c>
      <c r="JA80" s="240">
        <f t="shared" si="67"/>
        <v>0</v>
      </c>
      <c r="JB80" s="240">
        <f t="shared" si="68"/>
        <v>0</v>
      </c>
      <c r="JC80" s="240">
        <f t="shared" si="69"/>
        <v>0</v>
      </c>
      <c r="JD80" s="240">
        <f t="shared" si="70"/>
        <v>0</v>
      </c>
      <c r="JE80" s="240">
        <f t="shared" si="71"/>
        <v>0</v>
      </c>
      <c r="JF80" s="240">
        <f t="shared" si="72"/>
        <v>0</v>
      </c>
      <c r="JG80" s="240">
        <f t="shared" si="73"/>
        <v>0</v>
      </c>
      <c r="JH80" s="241">
        <f t="shared" si="74"/>
        <v>0</v>
      </c>
      <c r="JI80" s="307"/>
      <c r="JJ80" s="243"/>
    </row>
    <row r="81" spans="1:270" x14ac:dyDescent="0.55000000000000004">
      <c r="A81" s="213">
        <v>70</v>
      </c>
      <c r="B81" s="214"/>
      <c r="C81" s="215"/>
      <c r="D81" s="215"/>
      <c r="E81" s="215"/>
      <c r="F81" s="215"/>
      <c r="G81" s="215"/>
      <c r="H81" s="215"/>
      <c r="I81" s="215" t="s">
        <v>561</v>
      </c>
      <c r="J81" s="216">
        <v>0</v>
      </c>
      <c r="K81" s="217" t="str">
        <f t="shared" si="75"/>
        <v>not done</v>
      </c>
      <c r="L81" s="64"/>
      <c r="M81" s="219"/>
      <c r="N81" s="220" t="e">
        <f>List1_1[[#This Row],[Latest start date]]</f>
        <v>#VALUE!</v>
      </c>
      <c r="O81" s="221" t="str">
        <f t="shared" si="50"/>
        <v/>
      </c>
      <c r="P81" s="222" t="e">
        <f t="shared" si="51"/>
        <v>#VALUE!</v>
      </c>
      <c r="Q81" s="223" t="e">
        <f t="shared" si="52"/>
        <v>#VALUE!</v>
      </c>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c r="DE81" s="224"/>
      <c r="DF81" s="224"/>
      <c r="DG81" s="224"/>
      <c r="DH81" s="224"/>
      <c r="DI81" s="224"/>
      <c r="DJ81" s="224"/>
      <c r="DK81" s="224"/>
      <c r="DL81" s="224"/>
      <c r="DM81" s="224"/>
      <c r="DN81" s="224"/>
      <c r="DO81" s="224"/>
      <c r="DP81" s="224"/>
      <c r="DQ81" s="224"/>
      <c r="DR81" s="224"/>
      <c r="DS81" s="224"/>
      <c r="DT81" s="224"/>
      <c r="DU81" s="224"/>
      <c r="DV81" s="224"/>
      <c r="DW81" s="224"/>
      <c r="DX81" s="224"/>
      <c r="DY81" s="224"/>
      <c r="DZ81" s="224"/>
      <c r="EA81" s="224"/>
      <c r="EB81" s="224"/>
      <c r="EC81" s="224"/>
      <c r="ED81" s="224"/>
      <c r="EE81" s="224"/>
      <c r="EF81" s="224"/>
      <c r="EG81" s="224"/>
      <c r="EH81" s="224"/>
      <c r="EI81" s="224"/>
      <c r="EJ81" s="224"/>
      <c r="EK81" s="224"/>
      <c r="EL81" s="224"/>
      <c r="EM81" s="224"/>
      <c r="EN81" s="224"/>
      <c r="EO81" s="224"/>
      <c r="EP81" s="224"/>
      <c r="EQ81" s="224"/>
      <c r="ER81" s="224"/>
      <c r="ES81" s="224"/>
      <c r="ET81" s="224"/>
      <c r="EU81" s="224"/>
      <c r="EV81" s="224"/>
      <c r="EW81" s="224"/>
      <c r="EX81" s="224"/>
      <c r="EY81" s="224"/>
      <c r="EZ81" s="224"/>
      <c r="FA81" s="224"/>
      <c r="FB81" s="224"/>
      <c r="FC81" s="224"/>
      <c r="FD81" s="224"/>
      <c r="FE81" s="224"/>
      <c r="FF81" s="224"/>
      <c r="FG81" s="224"/>
      <c r="FH81" s="224"/>
      <c r="FI81" s="224"/>
      <c r="FJ81" s="224"/>
      <c r="FK81" s="224"/>
      <c r="FL81" s="224"/>
      <c r="FM81" s="224"/>
      <c r="FN81" s="224"/>
      <c r="FO81" s="224"/>
      <c r="FP81" s="224"/>
      <c r="FQ81" s="224"/>
      <c r="FR81" s="224"/>
      <c r="FS81" s="224"/>
      <c r="FT81" s="224"/>
      <c r="FU81" s="224"/>
      <c r="FV81" s="224"/>
      <c r="FW81" s="224"/>
      <c r="FX81" s="224"/>
      <c r="FY81" s="224"/>
      <c r="FZ81" s="224"/>
      <c r="GA81" s="224"/>
      <c r="GB81" s="224"/>
      <c r="GC81" s="224"/>
      <c r="GD81" s="224"/>
      <c r="GE81" s="224"/>
      <c r="GF81" s="224"/>
      <c r="GG81" s="224"/>
      <c r="GH81" s="224"/>
      <c r="GI81" s="224"/>
      <c r="GJ81" s="224"/>
      <c r="GK81" s="224"/>
      <c r="GL81" s="224"/>
      <c r="GM81" s="224"/>
      <c r="GN81" s="224"/>
      <c r="GO81" s="224"/>
      <c r="GP81" s="218"/>
      <c r="GQ81" s="244"/>
      <c r="GR81" s="244"/>
      <c r="GS81" s="244"/>
      <c r="GT81" s="244"/>
      <c r="GU81" s="244"/>
      <c r="GV81" s="226"/>
      <c r="GW81" s="244"/>
      <c r="GX81" s="226"/>
      <c r="GY81" s="226"/>
      <c r="GZ81" s="226"/>
      <c r="HA81" s="226"/>
      <c r="HB81" s="226"/>
      <c r="HC81" s="227"/>
      <c r="HD81" s="228"/>
      <c r="HE81" s="228"/>
      <c r="HF81" s="276">
        <f t="shared" si="53"/>
        <v>0</v>
      </c>
      <c r="HG81" s="276">
        <f>List1_1[[#This Row],[HR 1 Rate 
(autofill)]]*List1_1[[#This Row],[HR 1 Effort ]]</f>
        <v>0</v>
      </c>
      <c r="HH81" s="229"/>
      <c r="HI81" s="228"/>
      <c r="HJ81" s="276">
        <f t="shared" si="54"/>
        <v>0</v>
      </c>
      <c r="HK81" s="276">
        <f>List1_1[[#This Row],[HR 2 Effort ]]*List1_1[[#This Row],[HR 2 Rate 
(autofill)]]</f>
        <v>0</v>
      </c>
      <c r="HL81" s="228"/>
      <c r="HM81" s="228"/>
      <c r="HN81" s="276">
        <f t="shared" si="55"/>
        <v>0</v>
      </c>
      <c r="HO81" s="276">
        <f>List1_1[[#This Row],[HR 3 Rate 
(autofill)]]*List1_1[[#This Row],[HR 3 Effort ]]</f>
        <v>0</v>
      </c>
      <c r="HP81" s="229"/>
      <c r="HQ81" s="228"/>
      <c r="HR81" s="276">
        <f t="shared" si="56"/>
        <v>0</v>
      </c>
      <c r="HS81" s="276">
        <f>List1_1[[#This Row],[HR 4 Rate 
(autofill)]]*List1_1[[#This Row],[HR 4 Effort ]]</f>
        <v>0</v>
      </c>
      <c r="HT81" s="229"/>
      <c r="HU81" s="230">
        <f>List1_1[[#This Row],[HR 1 cost estimate
(autofill)]]+List1_1[[#This Row],[HR 2 cost estimate 
(autofill)]]+List1_1[[#This Row],[HR 3 cost estimate 
(autofill)]]+List1_1[[#This Row],[HR 4 cost estimate 
(autofill)]]</f>
        <v>0</v>
      </c>
      <c r="HV81" s="229"/>
      <c r="HW81" s="229"/>
      <c r="HX81" s="231">
        <f>List1_1[[#This Row],[HR subtotal]]+List1_1[[#This Row],[Estimated Cost of goods &amp; materials / other]]</f>
        <v>0</v>
      </c>
      <c r="HY81" s="232">
        <f>(List1_1[[#This Row],[Total Estimated Cost ]]*List1_1[[#This Row],[Percent Complete]])/100</f>
        <v>0</v>
      </c>
      <c r="HZ81" s="233">
        <f t="shared" si="57"/>
        <v>0</v>
      </c>
      <c r="IA81" s="233">
        <f t="shared" si="57"/>
        <v>0</v>
      </c>
      <c r="IB81" s="233">
        <f t="shared" si="57"/>
        <v>0</v>
      </c>
      <c r="IC81" s="233">
        <f t="shared" si="57"/>
        <v>0</v>
      </c>
      <c r="ID81" s="233">
        <f t="shared" si="57"/>
        <v>0</v>
      </c>
      <c r="IE81" s="233">
        <f t="shared" si="57"/>
        <v>0</v>
      </c>
      <c r="IF81" s="233">
        <f t="shared" si="57"/>
        <v>0</v>
      </c>
      <c r="IG81" s="233">
        <f t="shared" si="57"/>
        <v>0</v>
      </c>
      <c r="IH81" s="233">
        <f t="shared" si="57"/>
        <v>0</v>
      </c>
      <c r="II81" s="233">
        <f t="shared" si="57"/>
        <v>0</v>
      </c>
      <c r="IJ81" s="233">
        <f t="shared" si="57"/>
        <v>0</v>
      </c>
      <c r="IK81" s="233">
        <f t="shared" si="57"/>
        <v>0</v>
      </c>
      <c r="IL81" s="233">
        <f t="shared" si="58"/>
        <v>0</v>
      </c>
      <c r="IM81" s="245">
        <f t="shared" si="59"/>
        <v>0</v>
      </c>
      <c r="IN81" s="246">
        <f t="shared" si="60"/>
        <v>0</v>
      </c>
      <c r="IO81" s="235"/>
      <c r="IP81" s="236">
        <f>List1_1[[#This Row],[Total Estimated Cost ]]-List1_1[[#This Row],[Actual Cost]]</f>
        <v>0</v>
      </c>
      <c r="IQ81" s="237"/>
      <c r="IR81" s="237"/>
      <c r="IS81" s="238"/>
      <c r="IT81" s="239"/>
      <c r="IU81" s="240">
        <f t="shared" si="61"/>
        <v>0</v>
      </c>
      <c r="IV81" s="240">
        <f t="shared" si="62"/>
        <v>0</v>
      </c>
      <c r="IW81" s="240">
        <f t="shared" si="63"/>
        <v>0</v>
      </c>
      <c r="IX81" s="240">
        <f t="shared" si="64"/>
        <v>0</v>
      </c>
      <c r="IY81" s="240">
        <f t="shared" si="65"/>
        <v>0</v>
      </c>
      <c r="IZ81" s="240">
        <f t="shared" si="66"/>
        <v>0</v>
      </c>
      <c r="JA81" s="240">
        <f t="shared" si="67"/>
        <v>0</v>
      </c>
      <c r="JB81" s="240">
        <f t="shared" si="68"/>
        <v>0</v>
      </c>
      <c r="JC81" s="240">
        <f t="shared" si="69"/>
        <v>0</v>
      </c>
      <c r="JD81" s="240">
        <f t="shared" si="70"/>
        <v>0</v>
      </c>
      <c r="JE81" s="240">
        <f t="shared" si="71"/>
        <v>0</v>
      </c>
      <c r="JF81" s="240">
        <f t="shared" si="72"/>
        <v>0</v>
      </c>
      <c r="JG81" s="240">
        <f t="shared" si="73"/>
        <v>0</v>
      </c>
      <c r="JH81" s="241">
        <f t="shared" si="74"/>
        <v>0</v>
      </c>
      <c r="JI81" s="307"/>
      <c r="JJ81" s="243"/>
    </row>
    <row r="82" spans="1:270" x14ac:dyDescent="0.55000000000000004">
      <c r="A82" s="213">
        <v>71</v>
      </c>
      <c r="B82" s="214"/>
      <c r="C82" s="215"/>
      <c r="D82" s="215"/>
      <c r="E82" s="215"/>
      <c r="F82" s="215"/>
      <c r="G82" s="215"/>
      <c r="H82" s="215"/>
      <c r="I82" s="215" t="s">
        <v>561</v>
      </c>
      <c r="J82" s="216">
        <v>0</v>
      </c>
      <c r="K82" s="217" t="str">
        <f t="shared" si="75"/>
        <v>not done</v>
      </c>
      <c r="L82" s="64"/>
      <c r="M82" s="219"/>
      <c r="N82" s="220" t="e">
        <f>List1_1[[#This Row],[Latest start date]]</f>
        <v>#VALUE!</v>
      </c>
      <c r="O82" s="221" t="str">
        <f t="shared" si="50"/>
        <v/>
      </c>
      <c r="P82" s="222" t="e">
        <f t="shared" si="51"/>
        <v>#VALUE!</v>
      </c>
      <c r="Q82" s="223" t="e">
        <f t="shared" si="52"/>
        <v>#VALUE!</v>
      </c>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4"/>
      <c r="CN82" s="224"/>
      <c r="CO82" s="224"/>
      <c r="CP82" s="224"/>
      <c r="CQ82" s="224"/>
      <c r="CR82" s="224"/>
      <c r="CS82" s="224"/>
      <c r="CT82" s="224"/>
      <c r="CU82" s="224"/>
      <c r="CV82" s="224"/>
      <c r="CW82" s="224"/>
      <c r="CX82" s="224"/>
      <c r="CY82" s="224"/>
      <c r="CZ82" s="224"/>
      <c r="DA82" s="224"/>
      <c r="DB82" s="224"/>
      <c r="DC82" s="224"/>
      <c r="DD82" s="224"/>
      <c r="DE82" s="224"/>
      <c r="DF82" s="224"/>
      <c r="DG82" s="224"/>
      <c r="DH82" s="224"/>
      <c r="DI82" s="224"/>
      <c r="DJ82" s="224"/>
      <c r="DK82" s="224"/>
      <c r="DL82" s="224"/>
      <c r="DM82" s="224"/>
      <c r="DN82" s="224"/>
      <c r="DO82" s="224"/>
      <c r="DP82" s="224"/>
      <c r="DQ82" s="224"/>
      <c r="DR82" s="224"/>
      <c r="DS82" s="224"/>
      <c r="DT82" s="224"/>
      <c r="DU82" s="224"/>
      <c r="DV82" s="224"/>
      <c r="DW82" s="224"/>
      <c r="DX82" s="224"/>
      <c r="DY82" s="224"/>
      <c r="DZ82" s="224"/>
      <c r="EA82" s="224"/>
      <c r="EB82" s="224"/>
      <c r="EC82" s="224"/>
      <c r="ED82" s="224"/>
      <c r="EE82" s="224"/>
      <c r="EF82" s="224"/>
      <c r="EG82" s="224"/>
      <c r="EH82" s="224"/>
      <c r="EI82" s="224"/>
      <c r="EJ82" s="224"/>
      <c r="EK82" s="224"/>
      <c r="EL82" s="224"/>
      <c r="EM82" s="224"/>
      <c r="EN82" s="224"/>
      <c r="EO82" s="224"/>
      <c r="EP82" s="224"/>
      <c r="EQ82" s="224"/>
      <c r="ER82" s="224"/>
      <c r="ES82" s="224"/>
      <c r="ET82" s="224"/>
      <c r="EU82" s="224"/>
      <c r="EV82" s="224"/>
      <c r="EW82" s="224"/>
      <c r="EX82" s="224"/>
      <c r="EY82" s="224"/>
      <c r="EZ82" s="224"/>
      <c r="FA82" s="224"/>
      <c r="FB82" s="224"/>
      <c r="FC82" s="224"/>
      <c r="FD82" s="224"/>
      <c r="FE82" s="224"/>
      <c r="FF82" s="224"/>
      <c r="FG82" s="224"/>
      <c r="FH82" s="224"/>
      <c r="FI82" s="224"/>
      <c r="FJ82" s="224"/>
      <c r="FK82" s="224"/>
      <c r="FL82" s="224"/>
      <c r="FM82" s="224"/>
      <c r="FN82" s="224"/>
      <c r="FO82" s="224"/>
      <c r="FP82" s="224"/>
      <c r="FQ82" s="224"/>
      <c r="FR82" s="224"/>
      <c r="FS82" s="224"/>
      <c r="FT82" s="224"/>
      <c r="FU82" s="224"/>
      <c r="FV82" s="224"/>
      <c r="FW82" s="224"/>
      <c r="FX82" s="224"/>
      <c r="FY82" s="224"/>
      <c r="FZ82" s="224"/>
      <c r="GA82" s="224"/>
      <c r="GB82" s="224"/>
      <c r="GC82" s="224"/>
      <c r="GD82" s="224"/>
      <c r="GE82" s="224"/>
      <c r="GF82" s="224"/>
      <c r="GG82" s="224"/>
      <c r="GH82" s="224"/>
      <c r="GI82" s="224"/>
      <c r="GJ82" s="224"/>
      <c r="GK82" s="224"/>
      <c r="GL82" s="224"/>
      <c r="GM82" s="224"/>
      <c r="GN82" s="224"/>
      <c r="GO82" s="224"/>
      <c r="GP82" s="218"/>
      <c r="GQ82" s="244"/>
      <c r="GR82" s="244"/>
      <c r="GS82" s="244"/>
      <c r="GT82" s="244"/>
      <c r="GU82" s="244"/>
      <c r="GV82" s="226"/>
      <c r="GW82" s="244"/>
      <c r="GX82" s="226"/>
      <c r="GY82" s="226"/>
      <c r="GZ82" s="226"/>
      <c r="HA82" s="226"/>
      <c r="HB82" s="226"/>
      <c r="HC82" s="227"/>
      <c r="HD82" s="228"/>
      <c r="HE82" s="228"/>
      <c r="HF82" s="276">
        <f t="shared" si="53"/>
        <v>0</v>
      </c>
      <c r="HG82" s="276">
        <f>List1_1[[#This Row],[HR 1 Rate 
(autofill)]]*List1_1[[#This Row],[HR 1 Effort ]]</f>
        <v>0</v>
      </c>
      <c r="HH82" s="229"/>
      <c r="HI82" s="228"/>
      <c r="HJ82" s="276">
        <f t="shared" si="54"/>
        <v>0</v>
      </c>
      <c r="HK82" s="276">
        <f>List1_1[[#This Row],[HR 2 Effort ]]*List1_1[[#This Row],[HR 2 Rate 
(autofill)]]</f>
        <v>0</v>
      </c>
      <c r="HL82" s="228"/>
      <c r="HM82" s="228"/>
      <c r="HN82" s="276">
        <f t="shared" si="55"/>
        <v>0</v>
      </c>
      <c r="HO82" s="276">
        <f>List1_1[[#This Row],[HR 3 Rate 
(autofill)]]*List1_1[[#This Row],[HR 3 Effort ]]</f>
        <v>0</v>
      </c>
      <c r="HP82" s="229"/>
      <c r="HQ82" s="228"/>
      <c r="HR82" s="276">
        <f t="shared" si="56"/>
        <v>0</v>
      </c>
      <c r="HS82" s="276">
        <f>List1_1[[#This Row],[HR 4 Rate 
(autofill)]]*List1_1[[#This Row],[HR 4 Effort ]]</f>
        <v>0</v>
      </c>
      <c r="HT82" s="229"/>
      <c r="HU82" s="230">
        <f>List1_1[[#This Row],[HR 1 cost estimate
(autofill)]]+List1_1[[#This Row],[HR 2 cost estimate 
(autofill)]]+List1_1[[#This Row],[HR 3 cost estimate 
(autofill)]]+List1_1[[#This Row],[HR 4 cost estimate 
(autofill)]]</f>
        <v>0</v>
      </c>
      <c r="HV82" s="229"/>
      <c r="HW82" s="229"/>
      <c r="HX82" s="231">
        <f>List1_1[[#This Row],[HR subtotal]]+List1_1[[#This Row],[Estimated Cost of goods &amp; materials / other]]</f>
        <v>0</v>
      </c>
      <c r="HY82" s="232">
        <f>(List1_1[[#This Row],[Total Estimated Cost ]]*List1_1[[#This Row],[Percent Complete]])/100</f>
        <v>0</v>
      </c>
      <c r="HZ82" s="233">
        <f t="shared" si="57"/>
        <v>0</v>
      </c>
      <c r="IA82" s="233">
        <f t="shared" si="57"/>
        <v>0</v>
      </c>
      <c r="IB82" s="233">
        <f t="shared" si="57"/>
        <v>0</v>
      </c>
      <c r="IC82" s="233">
        <f t="shared" si="57"/>
        <v>0</v>
      </c>
      <c r="ID82" s="233">
        <f t="shared" si="57"/>
        <v>0</v>
      </c>
      <c r="IE82" s="233">
        <f t="shared" si="57"/>
        <v>0</v>
      </c>
      <c r="IF82" s="233">
        <f t="shared" si="57"/>
        <v>0</v>
      </c>
      <c r="IG82" s="233">
        <f t="shared" si="57"/>
        <v>0</v>
      </c>
      <c r="IH82" s="233">
        <f t="shared" si="57"/>
        <v>0</v>
      </c>
      <c r="II82" s="233">
        <f t="shared" si="57"/>
        <v>0</v>
      </c>
      <c r="IJ82" s="233">
        <f t="shared" si="57"/>
        <v>0</v>
      </c>
      <c r="IK82" s="233">
        <f t="shared" si="57"/>
        <v>0</v>
      </c>
      <c r="IL82" s="233">
        <f t="shared" si="58"/>
        <v>0</v>
      </c>
      <c r="IM82" s="245">
        <f t="shared" si="59"/>
        <v>0</v>
      </c>
      <c r="IN82" s="246">
        <f t="shared" si="60"/>
        <v>0</v>
      </c>
      <c r="IO82" s="235"/>
      <c r="IP82" s="236">
        <f>List1_1[[#This Row],[Total Estimated Cost ]]-List1_1[[#This Row],[Actual Cost]]</f>
        <v>0</v>
      </c>
      <c r="IQ82" s="237"/>
      <c r="IR82" s="237"/>
      <c r="IS82" s="238"/>
      <c r="IT82" s="239"/>
      <c r="IU82" s="240">
        <f t="shared" si="61"/>
        <v>0</v>
      </c>
      <c r="IV82" s="240">
        <f t="shared" si="62"/>
        <v>0</v>
      </c>
      <c r="IW82" s="240">
        <f t="shared" si="63"/>
        <v>0</v>
      </c>
      <c r="IX82" s="240">
        <f t="shared" si="64"/>
        <v>0</v>
      </c>
      <c r="IY82" s="240">
        <f t="shared" si="65"/>
        <v>0</v>
      </c>
      <c r="IZ82" s="240">
        <f t="shared" si="66"/>
        <v>0</v>
      </c>
      <c r="JA82" s="240">
        <f t="shared" si="67"/>
        <v>0</v>
      </c>
      <c r="JB82" s="240">
        <f t="shared" si="68"/>
        <v>0</v>
      </c>
      <c r="JC82" s="240">
        <f t="shared" si="69"/>
        <v>0</v>
      </c>
      <c r="JD82" s="240">
        <f t="shared" si="70"/>
        <v>0</v>
      </c>
      <c r="JE82" s="240">
        <f t="shared" si="71"/>
        <v>0</v>
      </c>
      <c r="JF82" s="240">
        <f t="shared" si="72"/>
        <v>0</v>
      </c>
      <c r="JG82" s="240">
        <f t="shared" si="73"/>
        <v>0</v>
      </c>
      <c r="JH82" s="241">
        <f t="shared" si="74"/>
        <v>0</v>
      </c>
      <c r="JI82" s="307"/>
      <c r="JJ82" s="243"/>
    </row>
    <row r="83" spans="1:270" x14ac:dyDescent="0.55000000000000004">
      <c r="A83" s="213">
        <v>72</v>
      </c>
      <c r="B83" s="214"/>
      <c r="C83" s="215"/>
      <c r="D83" s="215"/>
      <c r="E83" s="215"/>
      <c r="F83" s="215"/>
      <c r="G83" s="215"/>
      <c r="H83" s="215"/>
      <c r="I83" s="215" t="s">
        <v>561</v>
      </c>
      <c r="J83" s="216">
        <v>0</v>
      </c>
      <c r="K83" s="217" t="str">
        <f t="shared" si="75"/>
        <v>not done</v>
      </c>
      <c r="L83" s="64"/>
      <c r="M83" s="219"/>
      <c r="N83" s="220" t="e">
        <f>List1_1[[#This Row],[Latest start date]]</f>
        <v>#VALUE!</v>
      </c>
      <c r="O83" s="221" t="str">
        <f t="shared" si="50"/>
        <v/>
      </c>
      <c r="P83" s="222" t="e">
        <f t="shared" si="51"/>
        <v>#VALUE!</v>
      </c>
      <c r="Q83" s="223" t="e">
        <f t="shared" si="52"/>
        <v>#VALUE!</v>
      </c>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4"/>
      <c r="DO83" s="224"/>
      <c r="DP83" s="224"/>
      <c r="DQ83" s="224"/>
      <c r="DR83" s="224"/>
      <c r="DS83" s="224"/>
      <c r="DT83" s="224"/>
      <c r="DU83" s="224"/>
      <c r="DV83" s="224"/>
      <c r="DW83" s="224"/>
      <c r="DX83" s="224"/>
      <c r="DY83" s="224"/>
      <c r="DZ83" s="224"/>
      <c r="EA83" s="224"/>
      <c r="EB83" s="224"/>
      <c r="EC83" s="224"/>
      <c r="ED83" s="224"/>
      <c r="EE83" s="224"/>
      <c r="EF83" s="224"/>
      <c r="EG83" s="224"/>
      <c r="EH83" s="224"/>
      <c r="EI83" s="224"/>
      <c r="EJ83" s="224"/>
      <c r="EK83" s="224"/>
      <c r="EL83" s="224"/>
      <c r="EM83" s="224"/>
      <c r="EN83" s="224"/>
      <c r="EO83" s="224"/>
      <c r="EP83" s="224"/>
      <c r="EQ83" s="224"/>
      <c r="ER83" s="224"/>
      <c r="ES83" s="224"/>
      <c r="ET83" s="224"/>
      <c r="EU83" s="224"/>
      <c r="EV83" s="224"/>
      <c r="EW83" s="224"/>
      <c r="EX83" s="224"/>
      <c r="EY83" s="224"/>
      <c r="EZ83" s="224"/>
      <c r="FA83" s="224"/>
      <c r="FB83" s="224"/>
      <c r="FC83" s="224"/>
      <c r="FD83" s="224"/>
      <c r="FE83" s="224"/>
      <c r="FF83" s="224"/>
      <c r="FG83" s="224"/>
      <c r="FH83" s="224"/>
      <c r="FI83" s="224"/>
      <c r="FJ83" s="224"/>
      <c r="FK83" s="224"/>
      <c r="FL83" s="224"/>
      <c r="FM83" s="224"/>
      <c r="FN83" s="224"/>
      <c r="FO83" s="224"/>
      <c r="FP83" s="224"/>
      <c r="FQ83" s="224"/>
      <c r="FR83" s="224"/>
      <c r="FS83" s="224"/>
      <c r="FT83" s="224"/>
      <c r="FU83" s="224"/>
      <c r="FV83" s="224"/>
      <c r="FW83" s="224"/>
      <c r="FX83" s="224"/>
      <c r="FY83" s="224"/>
      <c r="FZ83" s="224"/>
      <c r="GA83" s="224"/>
      <c r="GB83" s="224"/>
      <c r="GC83" s="224"/>
      <c r="GD83" s="224"/>
      <c r="GE83" s="224"/>
      <c r="GF83" s="224"/>
      <c r="GG83" s="224"/>
      <c r="GH83" s="224"/>
      <c r="GI83" s="224"/>
      <c r="GJ83" s="224"/>
      <c r="GK83" s="224"/>
      <c r="GL83" s="224"/>
      <c r="GM83" s="224"/>
      <c r="GN83" s="224"/>
      <c r="GO83" s="224"/>
      <c r="GP83" s="218"/>
      <c r="GQ83" s="244"/>
      <c r="GR83" s="244"/>
      <c r="GS83" s="244"/>
      <c r="GT83" s="244"/>
      <c r="GU83" s="244"/>
      <c r="GV83" s="226"/>
      <c r="GW83" s="244"/>
      <c r="GX83" s="226"/>
      <c r="GY83" s="226"/>
      <c r="GZ83" s="226"/>
      <c r="HA83" s="226"/>
      <c r="HB83" s="226"/>
      <c r="HC83" s="227"/>
      <c r="HD83" s="228"/>
      <c r="HE83" s="228"/>
      <c r="HF83" s="276">
        <f t="shared" si="53"/>
        <v>0</v>
      </c>
      <c r="HG83" s="276">
        <f>List1_1[[#This Row],[HR 1 Rate 
(autofill)]]*List1_1[[#This Row],[HR 1 Effort ]]</f>
        <v>0</v>
      </c>
      <c r="HH83" s="229"/>
      <c r="HI83" s="228"/>
      <c r="HJ83" s="276">
        <f t="shared" si="54"/>
        <v>0</v>
      </c>
      <c r="HK83" s="276">
        <f>List1_1[[#This Row],[HR 2 Effort ]]*List1_1[[#This Row],[HR 2 Rate 
(autofill)]]</f>
        <v>0</v>
      </c>
      <c r="HL83" s="228"/>
      <c r="HM83" s="228"/>
      <c r="HN83" s="276">
        <f t="shared" si="55"/>
        <v>0</v>
      </c>
      <c r="HO83" s="276">
        <f>List1_1[[#This Row],[HR 3 Rate 
(autofill)]]*List1_1[[#This Row],[HR 3 Effort ]]</f>
        <v>0</v>
      </c>
      <c r="HP83" s="229"/>
      <c r="HQ83" s="228"/>
      <c r="HR83" s="276">
        <f t="shared" si="56"/>
        <v>0</v>
      </c>
      <c r="HS83" s="276">
        <f>List1_1[[#This Row],[HR 4 Rate 
(autofill)]]*List1_1[[#This Row],[HR 4 Effort ]]</f>
        <v>0</v>
      </c>
      <c r="HT83" s="229"/>
      <c r="HU83" s="230">
        <f>List1_1[[#This Row],[HR 1 cost estimate
(autofill)]]+List1_1[[#This Row],[HR 2 cost estimate 
(autofill)]]+List1_1[[#This Row],[HR 3 cost estimate 
(autofill)]]+List1_1[[#This Row],[HR 4 cost estimate 
(autofill)]]</f>
        <v>0</v>
      </c>
      <c r="HV83" s="229"/>
      <c r="HW83" s="229"/>
      <c r="HX83" s="231">
        <f>List1_1[[#This Row],[HR subtotal]]+List1_1[[#This Row],[Estimated Cost of goods &amp; materials / other]]</f>
        <v>0</v>
      </c>
      <c r="HY83" s="232">
        <f>(List1_1[[#This Row],[Total Estimated Cost ]]*List1_1[[#This Row],[Percent Complete]])/100</f>
        <v>0</v>
      </c>
      <c r="HZ83" s="233">
        <f t="shared" si="57"/>
        <v>0</v>
      </c>
      <c r="IA83" s="233">
        <f t="shared" si="57"/>
        <v>0</v>
      </c>
      <c r="IB83" s="233">
        <f t="shared" si="57"/>
        <v>0</v>
      </c>
      <c r="IC83" s="233">
        <f t="shared" si="57"/>
        <v>0</v>
      </c>
      <c r="ID83" s="233">
        <f t="shared" si="57"/>
        <v>0</v>
      </c>
      <c r="IE83" s="233">
        <f t="shared" si="57"/>
        <v>0</v>
      </c>
      <c r="IF83" s="233">
        <f t="shared" si="57"/>
        <v>0</v>
      </c>
      <c r="IG83" s="233">
        <f t="shared" si="57"/>
        <v>0</v>
      </c>
      <c r="IH83" s="233">
        <f t="shared" si="57"/>
        <v>0</v>
      </c>
      <c r="II83" s="233">
        <f t="shared" si="57"/>
        <v>0</v>
      </c>
      <c r="IJ83" s="233">
        <f t="shared" si="57"/>
        <v>0</v>
      </c>
      <c r="IK83" s="233">
        <f t="shared" si="57"/>
        <v>0</v>
      </c>
      <c r="IL83" s="233">
        <f t="shared" si="58"/>
        <v>0</v>
      </c>
      <c r="IM83" s="245">
        <f t="shared" si="59"/>
        <v>0</v>
      </c>
      <c r="IN83" s="246">
        <f t="shared" si="60"/>
        <v>0</v>
      </c>
      <c r="IO83" s="235"/>
      <c r="IP83" s="236">
        <f>List1_1[[#This Row],[Total Estimated Cost ]]-List1_1[[#This Row],[Actual Cost]]</f>
        <v>0</v>
      </c>
      <c r="IQ83" s="237"/>
      <c r="IR83" s="237"/>
      <c r="IS83" s="238"/>
      <c r="IT83" s="239"/>
      <c r="IU83" s="240">
        <f t="shared" si="61"/>
        <v>0</v>
      </c>
      <c r="IV83" s="240">
        <f t="shared" si="62"/>
        <v>0</v>
      </c>
      <c r="IW83" s="240">
        <f t="shared" si="63"/>
        <v>0</v>
      </c>
      <c r="IX83" s="240">
        <f t="shared" si="64"/>
        <v>0</v>
      </c>
      <c r="IY83" s="240">
        <f t="shared" si="65"/>
        <v>0</v>
      </c>
      <c r="IZ83" s="240">
        <f t="shared" si="66"/>
        <v>0</v>
      </c>
      <c r="JA83" s="240">
        <f t="shared" si="67"/>
        <v>0</v>
      </c>
      <c r="JB83" s="240">
        <f t="shared" si="68"/>
        <v>0</v>
      </c>
      <c r="JC83" s="240">
        <f t="shared" si="69"/>
        <v>0</v>
      </c>
      <c r="JD83" s="240">
        <f t="shared" si="70"/>
        <v>0</v>
      </c>
      <c r="JE83" s="240">
        <f t="shared" si="71"/>
        <v>0</v>
      </c>
      <c r="JF83" s="240">
        <f t="shared" si="72"/>
        <v>0</v>
      </c>
      <c r="JG83" s="240">
        <f t="shared" si="73"/>
        <v>0</v>
      </c>
      <c r="JH83" s="241">
        <f t="shared" si="74"/>
        <v>0</v>
      </c>
      <c r="JI83" s="307"/>
      <c r="JJ83" s="243"/>
    </row>
    <row r="84" spans="1:270" x14ac:dyDescent="0.55000000000000004">
      <c r="A84" s="213">
        <v>73</v>
      </c>
      <c r="B84" s="214"/>
      <c r="C84" s="215"/>
      <c r="D84" s="215"/>
      <c r="E84" s="215"/>
      <c r="F84" s="215"/>
      <c r="G84" s="215"/>
      <c r="H84" s="215"/>
      <c r="I84" s="215" t="s">
        <v>561</v>
      </c>
      <c r="J84" s="216">
        <v>0</v>
      </c>
      <c r="K84" s="217" t="str">
        <f t="shared" si="75"/>
        <v>not done</v>
      </c>
      <c r="L84" s="64"/>
      <c r="M84" s="219"/>
      <c r="N84" s="220" t="e">
        <f>List1_1[[#This Row],[Latest start date]]</f>
        <v>#VALUE!</v>
      </c>
      <c r="O84" s="221" t="str">
        <f t="shared" si="50"/>
        <v/>
      </c>
      <c r="P84" s="222" t="e">
        <f t="shared" si="51"/>
        <v>#VALUE!</v>
      </c>
      <c r="Q84" s="223" t="e">
        <f t="shared" si="52"/>
        <v>#VALUE!</v>
      </c>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224"/>
      <c r="CI84" s="224"/>
      <c r="CJ84" s="224"/>
      <c r="CK84" s="224"/>
      <c r="CL84" s="224"/>
      <c r="CM84" s="224"/>
      <c r="CN84" s="224"/>
      <c r="CO84" s="224"/>
      <c r="CP84" s="224"/>
      <c r="CQ84" s="224"/>
      <c r="CR84" s="224"/>
      <c r="CS84" s="224"/>
      <c r="CT84" s="224"/>
      <c r="CU84" s="224"/>
      <c r="CV84" s="224"/>
      <c r="CW84" s="224"/>
      <c r="CX84" s="224"/>
      <c r="CY84" s="224"/>
      <c r="CZ84" s="224"/>
      <c r="DA84" s="224"/>
      <c r="DB84" s="224"/>
      <c r="DC84" s="224"/>
      <c r="DD84" s="224"/>
      <c r="DE84" s="224"/>
      <c r="DF84" s="224"/>
      <c r="DG84" s="224"/>
      <c r="DH84" s="224"/>
      <c r="DI84" s="224"/>
      <c r="DJ84" s="224"/>
      <c r="DK84" s="224"/>
      <c r="DL84" s="224"/>
      <c r="DM84" s="224"/>
      <c r="DN84" s="224"/>
      <c r="DO84" s="224"/>
      <c r="DP84" s="224"/>
      <c r="DQ84" s="224"/>
      <c r="DR84" s="224"/>
      <c r="DS84" s="224"/>
      <c r="DT84" s="224"/>
      <c r="DU84" s="224"/>
      <c r="DV84" s="224"/>
      <c r="DW84" s="224"/>
      <c r="DX84" s="224"/>
      <c r="DY84" s="224"/>
      <c r="DZ84" s="224"/>
      <c r="EA84" s="224"/>
      <c r="EB84" s="224"/>
      <c r="EC84" s="224"/>
      <c r="ED84" s="224"/>
      <c r="EE84" s="224"/>
      <c r="EF84" s="224"/>
      <c r="EG84" s="224"/>
      <c r="EH84" s="224"/>
      <c r="EI84" s="224"/>
      <c r="EJ84" s="224"/>
      <c r="EK84" s="224"/>
      <c r="EL84" s="224"/>
      <c r="EM84" s="224"/>
      <c r="EN84" s="224"/>
      <c r="EO84" s="224"/>
      <c r="EP84" s="224"/>
      <c r="EQ84" s="224"/>
      <c r="ER84" s="224"/>
      <c r="ES84" s="224"/>
      <c r="ET84" s="224"/>
      <c r="EU84" s="224"/>
      <c r="EV84" s="224"/>
      <c r="EW84" s="224"/>
      <c r="EX84" s="224"/>
      <c r="EY84" s="224"/>
      <c r="EZ84" s="224"/>
      <c r="FA84" s="224"/>
      <c r="FB84" s="224"/>
      <c r="FC84" s="224"/>
      <c r="FD84" s="224"/>
      <c r="FE84" s="224"/>
      <c r="FF84" s="224"/>
      <c r="FG84" s="224"/>
      <c r="FH84" s="224"/>
      <c r="FI84" s="224"/>
      <c r="FJ84" s="224"/>
      <c r="FK84" s="224"/>
      <c r="FL84" s="224"/>
      <c r="FM84" s="224"/>
      <c r="FN84" s="224"/>
      <c r="FO84" s="224"/>
      <c r="FP84" s="224"/>
      <c r="FQ84" s="224"/>
      <c r="FR84" s="224"/>
      <c r="FS84" s="224"/>
      <c r="FT84" s="224"/>
      <c r="FU84" s="224"/>
      <c r="FV84" s="224"/>
      <c r="FW84" s="224"/>
      <c r="FX84" s="224"/>
      <c r="FY84" s="224"/>
      <c r="FZ84" s="224"/>
      <c r="GA84" s="224"/>
      <c r="GB84" s="224"/>
      <c r="GC84" s="224"/>
      <c r="GD84" s="224"/>
      <c r="GE84" s="224"/>
      <c r="GF84" s="224"/>
      <c r="GG84" s="224"/>
      <c r="GH84" s="224"/>
      <c r="GI84" s="224"/>
      <c r="GJ84" s="224"/>
      <c r="GK84" s="224"/>
      <c r="GL84" s="224"/>
      <c r="GM84" s="224"/>
      <c r="GN84" s="224"/>
      <c r="GO84" s="224"/>
      <c r="GP84" s="218"/>
      <c r="GQ84" s="244"/>
      <c r="GR84" s="244"/>
      <c r="GS84" s="244"/>
      <c r="GT84" s="244"/>
      <c r="GU84" s="244"/>
      <c r="GV84" s="226"/>
      <c r="GW84" s="244"/>
      <c r="GX84" s="226"/>
      <c r="GY84" s="226"/>
      <c r="GZ84" s="226"/>
      <c r="HA84" s="226"/>
      <c r="HB84" s="226"/>
      <c r="HC84" s="227"/>
      <c r="HD84" s="228"/>
      <c r="HE84" s="228"/>
      <c r="HF84" s="276">
        <f t="shared" si="53"/>
        <v>0</v>
      </c>
      <c r="HG84" s="276">
        <f>List1_1[[#This Row],[HR 1 Rate 
(autofill)]]*List1_1[[#This Row],[HR 1 Effort ]]</f>
        <v>0</v>
      </c>
      <c r="HH84" s="229"/>
      <c r="HI84" s="228"/>
      <c r="HJ84" s="276">
        <f t="shared" si="54"/>
        <v>0</v>
      </c>
      <c r="HK84" s="276">
        <f>List1_1[[#This Row],[HR 2 Effort ]]*List1_1[[#This Row],[HR 2 Rate 
(autofill)]]</f>
        <v>0</v>
      </c>
      <c r="HL84" s="228"/>
      <c r="HM84" s="228"/>
      <c r="HN84" s="276">
        <f t="shared" si="55"/>
        <v>0</v>
      </c>
      <c r="HO84" s="276">
        <f>List1_1[[#This Row],[HR 3 Rate 
(autofill)]]*List1_1[[#This Row],[HR 3 Effort ]]</f>
        <v>0</v>
      </c>
      <c r="HP84" s="229"/>
      <c r="HQ84" s="228"/>
      <c r="HR84" s="276">
        <f t="shared" si="56"/>
        <v>0</v>
      </c>
      <c r="HS84" s="276">
        <f>List1_1[[#This Row],[HR 4 Rate 
(autofill)]]*List1_1[[#This Row],[HR 4 Effort ]]</f>
        <v>0</v>
      </c>
      <c r="HT84" s="229"/>
      <c r="HU84" s="230">
        <f>List1_1[[#This Row],[HR 1 cost estimate
(autofill)]]+List1_1[[#This Row],[HR 2 cost estimate 
(autofill)]]+List1_1[[#This Row],[HR 3 cost estimate 
(autofill)]]+List1_1[[#This Row],[HR 4 cost estimate 
(autofill)]]</f>
        <v>0</v>
      </c>
      <c r="HV84" s="229"/>
      <c r="HW84" s="229"/>
      <c r="HX84" s="231">
        <f>List1_1[[#This Row],[HR subtotal]]+List1_1[[#This Row],[Estimated Cost of goods &amp; materials / other]]</f>
        <v>0</v>
      </c>
      <c r="HY84" s="232">
        <f>(List1_1[[#This Row],[Total Estimated Cost ]]*List1_1[[#This Row],[Percent Complete]])/100</f>
        <v>0</v>
      </c>
      <c r="HZ84" s="233">
        <f t="shared" si="57"/>
        <v>0</v>
      </c>
      <c r="IA84" s="233">
        <f t="shared" si="57"/>
        <v>0</v>
      </c>
      <c r="IB84" s="233">
        <f t="shared" si="57"/>
        <v>0</v>
      </c>
      <c r="IC84" s="233">
        <f t="shared" si="57"/>
        <v>0</v>
      </c>
      <c r="ID84" s="233">
        <f t="shared" si="57"/>
        <v>0</v>
      </c>
      <c r="IE84" s="233">
        <f t="shared" si="57"/>
        <v>0</v>
      </c>
      <c r="IF84" s="233">
        <f t="shared" si="57"/>
        <v>0</v>
      </c>
      <c r="IG84" s="233">
        <f t="shared" si="57"/>
        <v>0</v>
      </c>
      <c r="IH84" s="233">
        <f t="shared" si="57"/>
        <v>0</v>
      </c>
      <c r="II84" s="233">
        <f t="shared" si="57"/>
        <v>0</v>
      </c>
      <c r="IJ84" s="233">
        <f t="shared" si="57"/>
        <v>0</v>
      </c>
      <c r="IK84" s="233">
        <f t="shared" si="57"/>
        <v>0</v>
      </c>
      <c r="IL84" s="233">
        <f t="shared" si="58"/>
        <v>0</v>
      </c>
      <c r="IM84" s="245">
        <f t="shared" si="59"/>
        <v>0</v>
      </c>
      <c r="IN84" s="246">
        <f t="shared" si="60"/>
        <v>0</v>
      </c>
      <c r="IO84" s="235"/>
      <c r="IP84" s="236">
        <f>List1_1[[#This Row],[Total Estimated Cost ]]-List1_1[[#This Row],[Actual Cost]]</f>
        <v>0</v>
      </c>
      <c r="IQ84" s="237"/>
      <c r="IR84" s="237"/>
      <c r="IS84" s="238"/>
      <c r="IT84" s="239"/>
      <c r="IU84" s="240">
        <f t="shared" si="61"/>
        <v>0</v>
      </c>
      <c r="IV84" s="240">
        <f t="shared" si="62"/>
        <v>0</v>
      </c>
      <c r="IW84" s="240">
        <f t="shared" si="63"/>
        <v>0</v>
      </c>
      <c r="IX84" s="240">
        <f t="shared" si="64"/>
        <v>0</v>
      </c>
      <c r="IY84" s="240">
        <f t="shared" si="65"/>
        <v>0</v>
      </c>
      <c r="IZ84" s="240">
        <f t="shared" si="66"/>
        <v>0</v>
      </c>
      <c r="JA84" s="240">
        <f t="shared" si="67"/>
        <v>0</v>
      </c>
      <c r="JB84" s="240">
        <f t="shared" si="68"/>
        <v>0</v>
      </c>
      <c r="JC84" s="240">
        <f t="shared" si="69"/>
        <v>0</v>
      </c>
      <c r="JD84" s="240">
        <f t="shared" si="70"/>
        <v>0</v>
      </c>
      <c r="JE84" s="240">
        <f t="shared" si="71"/>
        <v>0</v>
      </c>
      <c r="JF84" s="240">
        <f t="shared" si="72"/>
        <v>0</v>
      </c>
      <c r="JG84" s="240">
        <f t="shared" si="73"/>
        <v>0</v>
      </c>
      <c r="JH84" s="241">
        <f t="shared" si="74"/>
        <v>0</v>
      </c>
      <c r="JI84" s="307"/>
      <c r="JJ84" s="243"/>
    </row>
    <row r="85" spans="1:270" x14ac:dyDescent="0.55000000000000004">
      <c r="A85" s="213">
        <v>74</v>
      </c>
      <c r="B85" s="214"/>
      <c r="C85" s="215"/>
      <c r="D85" s="215"/>
      <c r="E85" s="215"/>
      <c r="F85" s="215"/>
      <c r="G85" s="215"/>
      <c r="H85" s="215"/>
      <c r="I85" s="215" t="s">
        <v>561</v>
      </c>
      <c r="J85" s="216">
        <v>0</v>
      </c>
      <c r="K85" s="217" t="str">
        <f t="shared" si="75"/>
        <v>not done</v>
      </c>
      <c r="L85" s="64"/>
      <c r="M85" s="219"/>
      <c r="N85" s="220" t="e">
        <f>List1_1[[#This Row],[Latest start date]]</f>
        <v>#VALUE!</v>
      </c>
      <c r="O85" s="221" t="str">
        <f t="shared" si="50"/>
        <v/>
      </c>
      <c r="P85" s="222" t="e">
        <f t="shared" si="51"/>
        <v>#VALUE!</v>
      </c>
      <c r="Q85" s="223" t="e">
        <f t="shared" si="52"/>
        <v>#VALUE!</v>
      </c>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4"/>
      <c r="CD85" s="224"/>
      <c r="CE85" s="224"/>
      <c r="CF85" s="224"/>
      <c r="CG85" s="224"/>
      <c r="CH85" s="224"/>
      <c r="CI85" s="224"/>
      <c r="CJ85" s="224"/>
      <c r="CK85" s="224"/>
      <c r="CL85" s="224"/>
      <c r="CM85" s="224"/>
      <c r="CN85" s="224"/>
      <c r="CO85" s="224"/>
      <c r="CP85" s="224"/>
      <c r="CQ85" s="224"/>
      <c r="CR85" s="224"/>
      <c r="CS85" s="224"/>
      <c r="CT85" s="224"/>
      <c r="CU85" s="224"/>
      <c r="CV85" s="224"/>
      <c r="CW85" s="224"/>
      <c r="CX85" s="224"/>
      <c r="CY85" s="224"/>
      <c r="CZ85" s="224"/>
      <c r="DA85" s="224"/>
      <c r="DB85" s="224"/>
      <c r="DC85" s="224"/>
      <c r="DD85" s="224"/>
      <c r="DE85" s="224"/>
      <c r="DF85" s="224"/>
      <c r="DG85" s="224"/>
      <c r="DH85" s="224"/>
      <c r="DI85" s="224"/>
      <c r="DJ85" s="224"/>
      <c r="DK85" s="224"/>
      <c r="DL85" s="224"/>
      <c r="DM85" s="224"/>
      <c r="DN85" s="224"/>
      <c r="DO85" s="224"/>
      <c r="DP85" s="224"/>
      <c r="DQ85" s="224"/>
      <c r="DR85" s="224"/>
      <c r="DS85" s="224"/>
      <c r="DT85" s="224"/>
      <c r="DU85" s="224"/>
      <c r="DV85" s="224"/>
      <c r="DW85" s="224"/>
      <c r="DX85" s="224"/>
      <c r="DY85" s="224"/>
      <c r="DZ85" s="224"/>
      <c r="EA85" s="224"/>
      <c r="EB85" s="224"/>
      <c r="EC85" s="224"/>
      <c r="ED85" s="224"/>
      <c r="EE85" s="224"/>
      <c r="EF85" s="224"/>
      <c r="EG85" s="224"/>
      <c r="EH85" s="224"/>
      <c r="EI85" s="224"/>
      <c r="EJ85" s="224"/>
      <c r="EK85" s="224"/>
      <c r="EL85" s="224"/>
      <c r="EM85" s="224"/>
      <c r="EN85" s="224"/>
      <c r="EO85" s="224"/>
      <c r="EP85" s="224"/>
      <c r="EQ85" s="224"/>
      <c r="ER85" s="224"/>
      <c r="ES85" s="224"/>
      <c r="ET85" s="224"/>
      <c r="EU85" s="224"/>
      <c r="EV85" s="224"/>
      <c r="EW85" s="224"/>
      <c r="EX85" s="224"/>
      <c r="EY85" s="224"/>
      <c r="EZ85" s="224"/>
      <c r="FA85" s="224"/>
      <c r="FB85" s="224"/>
      <c r="FC85" s="224"/>
      <c r="FD85" s="224"/>
      <c r="FE85" s="224"/>
      <c r="FF85" s="224"/>
      <c r="FG85" s="224"/>
      <c r="FH85" s="224"/>
      <c r="FI85" s="224"/>
      <c r="FJ85" s="224"/>
      <c r="FK85" s="224"/>
      <c r="FL85" s="224"/>
      <c r="FM85" s="224"/>
      <c r="FN85" s="224"/>
      <c r="FO85" s="224"/>
      <c r="FP85" s="224"/>
      <c r="FQ85" s="224"/>
      <c r="FR85" s="224"/>
      <c r="FS85" s="224"/>
      <c r="FT85" s="224"/>
      <c r="FU85" s="224"/>
      <c r="FV85" s="224"/>
      <c r="FW85" s="224"/>
      <c r="FX85" s="224"/>
      <c r="FY85" s="224"/>
      <c r="FZ85" s="224"/>
      <c r="GA85" s="224"/>
      <c r="GB85" s="224"/>
      <c r="GC85" s="224"/>
      <c r="GD85" s="224"/>
      <c r="GE85" s="224"/>
      <c r="GF85" s="224"/>
      <c r="GG85" s="224"/>
      <c r="GH85" s="224"/>
      <c r="GI85" s="224"/>
      <c r="GJ85" s="224"/>
      <c r="GK85" s="224"/>
      <c r="GL85" s="224"/>
      <c r="GM85" s="224"/>
      <c r="GN85" s="224"/>
      <c r="GO85" s="224"/>
      <c r="GP85" s="218"/>
      <c r="GQ85" s="244"/>
      <c r="GR85" s="244"/>
      <c r="GS85" s="244"/>
      <c r="GT85" s="244"/>
      <c r="GU85" s="244"/>
      <c r="GV85" s="226"/>
      <c r="GW85" s="244"/>
      <c r="GX85" s="226"/>
      <c r="GY85" s="226"/>
      <c r="GZ85" s="226"/>
      <c r="HA85" s="226"/>
      <c r="HB85" s="226"/>
      <c r="HC85" s="227"/>
      <c r="HD85" s="228"/>
      <c r="HE85" s="228"/>
      <c r="HF85" s="276">
        <f t="shared" si="53"/>
        <v>0</v>
      </c>
      <c r="HG85" s="276">
        <f>List1_1[[#This Row],[HR 1 Rate 
(autofill)]]*List1_1[[#This Row],[HR 1 Effort ]]</f>
        <v>0</v>
      </c>
      <c r="HH85" s="229"/>
      <c r="HI85" s="228"/>
      <c r="HJ85" s="276">
        <f t="shared" si="54"/>
        <v>0</v>
      </c>
      <c r="HK85" s="276">
        <f>List1_1[[#This Row],[HR 2 Effort ]]*List1_1[[#This Row],[HR 2 Rate 
(autofill)]]</f>
        <v>0</v>
      </c>
      <c r="HL85" s="228"/>
      <c r="HM85" s="228"/>
      <c r="HN85" s="276">
        <f t="shared" si="55"/>
        <v>0</v>
      </c>
      <c r="HO85" s="276">
        <f>List1_1[[#This Row],[HR 3 Rate 
(autofill)]]*List1_1[[#This Row],[HR 3 Effort ]]</f>
        <v>0</v>
      </c>
      <c r="HP85" s="229"/>
      <c r="HQ85" s="228"/>
      <c r="HR85" s="276">
        <f t="shared" si="56"/>
        <v>0</v>
      </c>
      <c r="HS85" s="276">
        <f>List1_1[[#This Row],[HR 4 Rate 
(autofill)]]*List1_1[[#This Row],[HR 4 Effort ]]</f>
        <v>0</v>
      </c>
      <c r="HT85" s="229"/>
      <c r="HU85" s="230">
        <f>List1_1[[#This Row],[HR 1 cost estimate
(autofill)]]+List1_1[[#This Row],[HR 2 cost estimate 
(autofill)]]+List1_1[[#This Row],[HR 3 cost estimate 
(autofill)]]+List1_1[[#This Row],[HR 4 cost estimate 
(autofill)]]</f>
        <v>0</v>
      </c>
      <c r="HV85" s="229"/>
      <c r="HW85" s="229"/>
      <c r="HX85" s="231">
        <f>List1_1[[#This Row],[HR subtotal]]+List1_1[[#This Row],[Estimated Cost of goods &amp; materials / other]]</f>
        <v>0</v>
      </c>
      <c r="HY85" s="232">
        <f>(List1_1[[#This Row],[Total Estimated Cost ]]*List1_1[[#This Row],[Percent Complete]])/100</f>
        <v>0</v>
      </c>
      <c r="HZ85" s="233">
        <f t="shared" si="57"/>
        <v>0</v>
      </c>
      <c r="IA85" s="233">
        <f t="shared" si="57"/>
        <v>0</v>
      </c>
      <c r="IB85" s="233">
        <f t="shared" si="57"/>
        <v>0</v>
      </c>
      <c r="IC85" s="233">
        <f t="shared" si="57"/>
        <v>0</v>
      </c>
      <c r="ID85" s="233">
        <f t="shared" si="57"/>
        <v>0</v>
      </c>
      <c r="IE85" s="233">
        <f t="shared" si="57"/>
        <v>0</v>
      </c>
      <c r="IF85" s="233">
        <f t="shared" si="57"/>
        <v>0</v>
      </c>
      <c r="IG85" s="233">
        <f t="shared" si="57"/>
        <v>0</v>
      </c>
      <c r="IH85" s="233">
        <f t="shared" si="57"/>
        <v>0</v>
      </c>
      <c r="II85" s="233">
        <f t="shared" si="57"/>
        <v>0</v>
      </c>
      <c r="IJ85" s="233">
        <f t="shared" si="57"/>
        <v>0</v>
      </c>
      <c r="IK85" s="233">
        <f t="shared" si="57"/>
        <v>0</v>
      </c>
      <c r="IL85" s="233">
        <f t="shared" si="58"/>
        <v>0</v>
      </c>
      <c r="IM85" s="245">
        <f t="shared" si="59"/>
        <v>0</v>
      </c>
      <c r="IN85" s="246">
        <f t="shared" si="60"/>
        <v>0</v>
      </c>
      <c r="IO85" s="235"/>
      <c r="IP85" s="236">
        <f>List1_1[[#This Row],[Total Estimated Cost ]]-List1_1[[#This Row],[Actual Cost]]</f>
        <v>0</v>
      </c>
      <c r="IQ85" s="237"/>
      <c r="IR85" s="237"/>
      <c r="IS85" s="238"/>
      <c r="IT85" s="239"/>
      <c r="IU85" s="240">
        <f t="shared" si="61"/>
        <v>0</v>
      </c>
      <c r="IV85" s="240">
        <f t="shared" si="62"/>
        <v>0</v>
      </c>
      <c r="IW85" s="240">
        <f t="shared" si="63"/>
        <v>0</v>
      </c>
      <c r="IX85" s="240">
        <f t="shared" si="64"/>
        <v>0</v>
      </c>
      <c r="IY85" s="240">
        <f t="shared" si="65"/>
        <v>0</v>
      </c>
      <c r="IZ85" s="240">
        <f t="shared" si="66"/>
        <v>0</v>
      </c>
      <c r="JA85" s="240">
        <f t="shared" si="67"/>
        <v>0</v>
      </c>
      <c r="JB85" s="240">
        <f t="shared" si="68"/>
        <v>0</v>
      </c>
      <c r="JC85" s="240">
        <f t="shared" si="69"/>
        <v>0</v>
      </c>
      <c r="JD85" s="240">
        <f t="shared" si="70"/>
        <v>0</v>
      </c>
      <c r="JE85" s="240">
        <f t="shared" si="71"/>
        <v>0</v>
      </c>
      <c r="JF85" s="240">
        <f t="shared" si="72"/>
        <v>0</v>
      </c>
      <c r="JG85" s="240">
        <f t="shared" si="73"/>
        <v>0</v>
      </c>
      <c r="JH85" s="241">
        <f t="shared" si="74"/>
        <v>0</v>
      </c>
      <c r="JI85" s="307"/>
      <c r="JJ85" s="243"/>
    </row>
    <row r="86" spans="1:270" x14ac:dyDescent="0.55000000000000004">
      <c r="A86" s="213">
        <v>75</v>
      </c>
      <c r="B86" s="214"/>
      <c r="C86" s="215"/>
      <c r="D86" s="215"/>
      <c r="E86" s="215"/>
      <c r="F86" s="215"/>
      <c r="G86" s="215"/>
      <c r="H86" s="215"/>
      <c r="I86" s="215" t="s">
        <v>561</v>
      </c>
      <c r="J86" s="216">
        <v>0</v>
      </c>
      <c r="K86" s="217" t="str">
        <f t="shared" si="75"/>
        <v>not done</v>
      </c>
      <c r="L86" s="64"/>
      <c r="M86" s="219"/>
      <c r="N86" s="220" t="e">
        <f>List1_1[[#This Row],[Latest start date]]</f>
        <v>#VALUE!</v>
      </c>
      <c r="O86" s="221" t="str">
        <f t="shared" si="50"/>
        <v/>
      </c>
      <c r="P86" s="222" t="e">
        <f t="shared" si="51"/>
        <v>#VALUE!</v>
      </c>
      <c r="Q86" s="223" t="e">
        <f t="shared" si="52"/>
        <v>#VALUE!</v>
      </c>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224"/>
      <c r="BY86" s="224"/>
      <c r="BZ86" s="224"/>
      <c r="CA86" s="224"/>
      <c r="CB86" s="224"/>
      <c r="CC86" s="224"/>
      <c r="CD86" s="224"/>
      <c r="CE86" s="224"/>
      <c r="CF86" s="224"/>
      <c r="CG86" s="224"/>
      <c r="CH86" s="224"/>
      <c r="CI86" s="224"/>
      <c r="CJ86" s="224"/>
      <c r="CK86" s="224"/>
      <c r="CL86" s="224"/>
      <c r="CM86" s="224"/>
      <c r="CN86" s="224"/>
      <c r="CO86" s="224"/>
      <c r="CP86" s="224"/>
      <c r="CQ86" s="224"/>
      <c r="CR86" s="224"/>
      <c r="CS86" s="224"/>
      <c r="CT86" s="224"/>
      <c r="CU86" s="224"/>
      <c r="CV86" s="224"/>
      <c r="CW86" s="224"/>
      <c r="CX86" s="224"/>
      <c r="CY86" s="224"/>
      <c r="CZ86" s="224"/>
      <c r="DA86" s="224"/>
      <c r="DB86" s="224"/>
      <c r="DC86" s="224"/>
      <c r="DD86" s="224"/>
      <c r="DE86" s="224"/>
      <c r="DF86" s="224"/>
      <c r="DG86" s="224"/>
      <c r="DH86" s="224"/>
      <c r="DI86" s="224"/>
      <c r="DJ86" s="224"/>
      <c r="DK86" s="224"/>
      <c r="DL86" s="224"/>
      <c r="DM86" s="224"/>
      <c r="DN86" s="224"/>
      <c r="DO86" s="224"/>
      <c r="DP86" s="224"/>
      <c r="DQ86" s="224"/>
      <c r="DR86" s="224"/>
      <c r="DS86" s="224"/>
      <c r="DT86" s="224"/>
      <c r="DU86" s="224"/>
      <c r="DV86" s="224"/>
      <c r="DW86" s="224"/>
      <c r="DX86" s="224"/>
      <c r="DY86" s="224"/>
      <c r="DZ86" s="224"/>
      <c r="EA86" s="224"/>
      <c r="EB86" s="224"/>
      <c r="EC86" s="224"/>
      <c r="ED86" s="224"/>
      <c r="EE86" s="224"/>
      <c r="EF86" s="224"/>
      <c r="EG86" s="224"/>
      <c r="EH86" s="224"/>
      <c r="EI86" s="224"/>
      <c r="EJ86" s="224"/>
      <c r="EK86" s="224"/>
      <c r="EL86" s="224"/>
      <c r="EM86" s="224"/>
      <c r="EN86" s="224"/>
      <c r="EO86" s="224"/>
      <c r="EP86" s="224"/>
      <c r="EQ86" s="224"/>
      <c r="ER86" s="224"/>
      <c r="ES86" s="224"/>
      <c r="ET86" s="224"/>
      <c r="EU86" s="224"/>
      <c r="EV86" s="224"/>
      <c r="EW86" s="224"/>
      <c r="EX86" s="224"/>
      <c r="EY86" s="224"/>
      <c r="EZ86" s="224"/>
      <c r="FA86" s="224"/>
      <c r="FB86" s="224"/>
      <c r="FC86" s="224"/>
      <c r="FD86" s="224"/>
      <c r="FE86" s="224"/>
      <c r="FF86" s="224"/>
      <c r="FG86" s="224"/>
      <c r="FH86" s="224"/>
      <c r="FI86" s="224"/>
      <c r="FJ86" s="224"/>
      <c r="FK86" s="224"/>
      <c r="FL86" s="224"/>
      <c r="FM86" s="224"/>
      <c r="FN86" s="224"/>
      <c r="FO86" s="224"/>
      <c r="FP86" s="224"/>
      <c r="FQ86" s="224"/>
      <c r="FR86" s="224"/>
      <c r="FS86" s="224"/>
      <c r="FT86" s="224"/>
      <c r="FU86" s="224"/>
      <c r="FV86" s="224"/>
      <c r="FW86" s="224"/>
      <c r="FX86" s="224"/>
      <c r="FY86" s="224"/>
      <c r="FZ86" s="224"/>
      <c r="GA86" s="224"/>
      <c r="GB86" s="224"/>
      <c r="GC86" s="224"/>
      <c r="GD86" s="224"/>
      <c r="GE86" s="224"/>
      <c r="GF86" s="224"/>
      <c r="GG86" s="224"/>
      <c r="GH86" s="224"/>
      <c r="GI86" s="224"/>
      <c r="GJ86" s="224"/>
      <c r="GK86" s="224"/>
      <c r="GL86" s="224"/>
      <c r="GM86" s="224"/>
      <c r="GN86" s="224"/>
      <c r="GO86" s="224"/>
      <c r="GP86" s="218"/>
      <c r="GQ86" s="244"/>
      <c r="GR86" s="244"/>
      <c r="GS86" s="244"/>
      <c r="GT86" s="244"/>
      <c r="GU86" s="244"/>
      <c r="GV86" s="226"/>
      <c r="GW86" s="244"/>
      <c r="GX86" s="226"/>
      <c r="GY86" s="226"/>
      <c r="GZ86" s="226"/>
      <c r="HA86" s="226"/>
      <c r="HB86" s="226"/>
      <c r="HC86" s="227"/>
      <c r="HD86" s="228"/>
      <c r="HE86" s="228"/>
      <c r="HF86" s="276">
        <f t="shared" si="53"/>
        <v>0</v>
      </c>
      <c r="HG86" s="276">
        <f>List1_1[[#This Row],[HR 1 Rate 
(autofill)]]*List1_1[[#This Row],[HR 1 Effort ]]</f>
        <v>0</v>
      </c>
      <c r="HH86" s="229"/>
      <c r="HI86" s="228"/>
      <c r="HJ86" s="276">
        <f t="shared" si="54"/>
        <v>0</v>
      </c>
      <c r="HK86" s="276">
        <f>List1_1[[#This Row],[HR 2 Effort ]]*List1_1[[#This Row],[HR 2 Rate 
(autofill)]]</f>
        <v>0</v>
      </c>
      <c r="HL86" s="228"/>
      <c r="HM86" s="228"/>
      <c r="HN86" s="276">
        <f t="shared" si="55"/>
        <v>0</v>
      </c>
      <c r="HO86" s="276">
        <f>List1_1[[#This Row],[HR 3 Rate 
(autofill)]]*List1_1[[#This Row],[HR 3 Effort ]]</f>
        <v>0</v>
      </c>
      <c r="HP86" s="229"/>
      <c r="HQ86" s="228"/>
      <c r="HR86" s="276">
        <f t="shared" si="56"/>
        <v>0</v>
      </c>
      <c r="HS86" s="276">
        <f>List1_1[[#This Row],[HR 4 Rate 
(autofill)]]*List1_1[[#This Row],[HR 4 Effort ]]</f>
        <v>0</v>
      </c>
      <c r="HT86" s="229"/>
      <c r="HU86" s="230">
        <f>List1_1[[#This Row],[HR 1 cost estimate
(autofill)]]+List1_1[[#This Row],[HR 2 cost estimate 
(autofill)]]+List1_1[[#This Row],[HR 3 cost estimate 
(autofill)]]+List1_1[[#This Row],[HR 4 cost estimate 
(autofill)]]</f>
        <v>0</v>
      </c>
      <c r="HV86" s="229"/>
      <c r="HW86" s="229"/>
      <c r="HX86" s="231">
        <f>List1_1[[#This Row],[HR subtotal]]+List1_1[[#This Row],[Estimated Cost of goods &amp; materials / other]]</f>
        <v>0</v>
      </c>
      <c r="HY86" s="232">
        <f>(List1_1[[#This Row],[Total Estimated Cost ]]*List1_1[[#This Row],[Percent Complete]])/100</f>
        <v>0</v>
      </c>
      <c r="HZ86" s="233">
        <f t="shared" si="57"/>
        <v>0</v>
      </c>
      <c r="IA86" s="233">
        <f t="shared" si="57"/>
        <v>0</v>
      </c>
      <c r="IB86" s="233">
        <f t="shared" si="57"/>
        <v>0</v>
      </c>
      <c r="IC86" s="233">
        <f t="shared" si="57"/>
        <v>0</v>
      </c>
      <c r="ID86" s="233">
        <f t="shared" si="57"/>
        <v>0</v>
      </c>
      <c r="IE86" s="233">
        <f t="shared" si="57"/>
        <v>0</v>
      </c>
      <c r="IF86" s="233">
        <f t="shared" si="57"/>
        <v>0</v>
      </c>
      <c r="IG86" s="233">
        <f t="shared" si="57"/>
        <v>0</v>
      </c>
      <c r="IH86" s="233">
        <f t="shared" si="57"/>
        <v>0</v>
      </c>
      <c r="II86" s="233">
        <f t="shared" si="57"/>
        <v>0</v>
      </c>
      <c r="IJ86" s="233">
        <f t="shared" si="57"/>
        <v>0</v>
      </c>
      <c r="IK86" s="233">
        <f t="shared" si="57"/>
        <v>0</v>
      </c>
      <c r="IL86" s="233">
        <f t="shared" si="58"/>
        <v>0</v>
      </c>
      <c r="IM86" s="245">
        <f t="shared" si="59"/>
        <v>0</v>
      </c>
      <c r="IN86" s="246">
        <f t="shared" si="60"/>
        <v>0</v>
      </c>
      <c r="IO86" s="235"/>
      <c r="IP86" s="236">
        <f>List1_1[[#This Row],[Total Estimated Cost ]]-List1_1[[#This Row],[Actual Cost]]</f>
        <v>0</v>
      </c>
      <c r="IQ86" s="237"/>
      <c r="IR86" s="237"/>
      <c r="IS86" s="238"/>
      <c r="IT86" s="239"/>
      <c r="IU86" s="240">
        <f t="shared" si="61"/>
        <v>0</v>
      </c>
      <c r="IV86" s="240">
        <f t="shared" si="62"/>
        <v>0</v>
      </c>
      <c r="IW86" s="240">
        <f t="shared" si="63"/>
        <v>0</v>
      </c>
      <c r="IX86" s="240">
        <f t="shared" si="64"/>
        <v>0</v>
      </c>
      <c r="IY86" s="240">
        <f t="shared" si="65"/>
        <v>0</v>
      </c>
      <c r="IZ86" s="240">
        <f t="shared" si="66"/>
        <v>0</v>
      </c>
      <c r="JA86" s="240">
        <f t="shared" si="67"/>
        <v>0</v>
      </c>
      <c r="JB86" s="240">
        <f t="shared" si="68"/>
        <v>0</v>
      </c>
      <c r="JC86" s="240">
        <f t="shared" si="69"/>
        <v>0</v>
      </c>
      <c r="JD86" s="240">
        <f t="shared" si="70"/>
        <v>0</v>
      </c>
      <c r="JE86" s="240">
        <f t="shared" si="71"/>
        <v>0</v>
      </c>
      <c r="JF86" s="240">
        <f t="shared" si="72"/>
        <v>0</v>
      </c>
      <c r="JG86" s="240">
        <f t="shared" si="73"/>
        <v>0</v>
      </c>
      <c r="JH86" s="241">
        <f t="shared" si="74"/>
        <v>0</v>
      </c>
      <c r="JI86" s="307"/>
      <c r="JJ86" s="243"/>
    </row>
    <row r="87" spans="1:270" x14ac:dyDescent="0.55000000000000004">
      <c r="A87" s="213">
        <v>76</v>
      </c>
      <c r="B87" s="214"/>
      <c r="C87" s="215"/>
      <c r="D87" s="215"/>
      <c r="E87" s="215"/>
      <c r="F87" s="215"/>
      <c r="G87" s="215"/>
      <c r="H87" s="215"/>
      <c r="I87" s="215" t="s">
        <v>561</v>
      </c>
      <c r="J87" s="216">
        <v>0</v>
      </c>
      <c r="K87" s="217" t="str">
        <f t="shared" si="75"/>
        <v>not done</v>
      </c>
      <c r="L87" s="64"/>
      <c r="M87" s="219"/>
      <c r="N87" s="220" t="e">
        <f>List1_1[[#This Row],[Latest start date]]</f>
        <v>#VALUE!</v>
      </c>
      <c r="O87" s="221" t="str">
        <f t="shared" si="50"/>
        <v/>
      </c>
      <c r="P87" s="222" t="e">
        <f t="shared" si="51"/>
        <v>#VALUE!</v>
      </c>
      <c r="Q87" s="223" t="e">
        <f t="shared" si="52"/>
        <v>#VALUE!</v>
      </c>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4"/>
      <c r="BZ87" s="224"/>
      <c r="CA87" s="224"/>
      <c r="CB87" s="224"/>
      <c r="CC87" s="224"/>
      <c r="CD87" s="224"/>
      <c r="CE87" s="224"/>
      <c r="CF87" s="224"/>
      <c r="CG87" s="224"/>
      <c r="CH87" s="224"/>
      <c r="CI87" s="224"/>
      <c r="CJ87" s="224"/>
      <c r="CK87" s="224"/>
      <c r="CL87" s="224"/>
      <c r="CM87" s="224"/>
      <c r="CN87" s="224"/>
      <c r="CO87" s="224"/>
      <c r="CP87" s="224"/>
      <c r="CQ87" s="224"/>
      <c r="CR87" s="224"/>
      <c r="CS87" s="224"/>
      <c r="CT87" s="224"/>
      <c r="CU87" s="224"/>
      <c r="CV87" s="224"/>
      <c r="CW87" s="224"/>
      <c r="CX87" s="224"/>
      <c r="CY87" s="224"/>
      <c r="CZ87" s="224"/>
      <c r="DA87" s="224"/>
      <c r="DB87" s="224"/>
      <c r="DC87" s="224"/>
      <c r="DD87" s="224"/>
      <c r="DE87" s="224"/>
      <c r="DF87" s="224"/>
      <c r="DG87" s="224"/>
      <c r="DH87" s="224"/>
      <c r="DI87" s="224"/>
      <c r="DJ87" s="224"/>
      <c r="DK87" s="224"/>
      <c r="DL87" s="224"/>
      <c r="DM87" s="224"/>
      <c r="DN87" s="224"/>
      <c r="DO87" s="224"/>
      <c r="DP87" s="224"/>
      <c r="DQ87" s="224"/>
      <c r="DR87" s="224"/>
      <c r="DS87" s="224"/>
      <c r="DT87" s="224"/>
      <c r="DU87" s="224"/>
      <c r="DV87" s="224"/>
      <c r="DW87" s="224"/>
      <c r="DX87" s="224"/>
      <c r="DY87" s="224"/>
      <c r="DZ87" s="224"/>
      <c r="EA87" s="224"/>
      <c r="EB87" s="224"/>
      <c r="EC87" s="224"/>
      <c r="ED87" s="224"/>
      <c r="EE87" s="224"/>
      <c r="EF87" s="224"/>
      <c r="EG87" s="224"/>
      <c r="EH87" s="224"/>
      <c r="EI87" s="224"/>
      <c r="EJ87" s="224"/>
      <c r="EK87" s="224"/>
      <c r="EL87" s="224"/>
      <c r="EM87" s="224"/>
      <c r="EN87" s="224"/>
      <c r="EO87" s="224"/>
      <c r="EP87" s="224"/>
      <c r="EQ87" s="224"/>
      <c r="ER87" s="224"/>
      <c r="ES87" s="224"/>
      <c r="ET87" s="224"/>
      <c r="EU87" s="224"/>
      <c r="EV87" s="224"/>
      <c r="EW87" s="224"/>
      <c r="EX87" s="224"/>
      <c r="EY87" s="224"/>
      <c r="EZ87" s="224"/>
      <c r="FA87" s="224"/>
      <c r="FB87" s="224"/>
      <c r="FC87" s="224"/>
      <c r="FD87" s="224"/>
      <c r="FE87" s="224"/>
      <c r="FF87" s="224"/>
      <c r="FG87" s="224"/>
      <c r="FH87" s="224"/>
      <c r="FI87" s="224"/>
      <c r="FJ87" s="224"/>
      <c r="FK87" s="224"/>
      <c r="FL87" s="224"/>
      <c r="FM87" s="224"/>
      <c r="FN87" s="224"/>
      <c r="FO87" s="224"/>
      <c r="FP87" s="224"/>
      <c r="FQ87" s="224"/>
      <c r="FR87" s="224"/>
      <c r="FS87" s="224"/>
      <c r="FT87" s="224"/>
      <c r="FU87" s="224"/>
      <c r="FV87" s="224"/>
      <c r="FW87" s="224"/>
      <c r="FX87" s="224"/>
      <c r="FY87" s="224"/>
      <c r="FZ87" s="224"/>
      <c r="GA87" s="224"/>
      <c r="GB87" s="224"/>
      <c r="GC87" s="224"/>
      <c r="GD87" s="224"/>
      <c r="GE87" s="224"/>
      <c r="GF87" s="224"/>
      <c r="GG87" s="224"/>
      <c r="GH87" s="224"/>
      <c r="GI87" s="224"/>
      <c r="GJ87" s="224"/>
      <c r="GK87" s="224"/>
      <c r="GL87" s="224"/>
      <c r="GM87" s="224"/>
      <c r="GN87" s="224"/>
      <c r="GO87" s="224"/>
      <c r="GP87" s="218"/>
      <c r="GQ87" s="244"/>
      <c r="GR87" s="244"/>
      <c r="GS87" s="244"/>
      <c r="GT87" s="244"/>
      <c r="GU87" s="244"/>
      <c r="GV87" s="226"/>
      <c r="GW87" s="244"/>
      <c r="GX87" s="226"/>
      <c r="GY87" s="226"/>
      <c r="GZ87" s="226"/>
      <c r="HA87" s="226"/>
      <c r="HB87" s="226"/>
      <c r="HC87" s="227"/>
      <c r="HD87" s="228"/>
      <c r="HE87" s="228"/>
      <c r="HF87" s="276">
        <f t="shared" si="53"/>
        <v>0</v>
      </c>
      <c r="HG87" s="276">
        <f>List1_1[[#This Row],[HR 1 Rate 
(autofill)]]*List1_1[[#This Row],[HR 1 Effort ]]</f>
        <v>0</v>
      </c>
      <c r="HH87" s="229"/>
      <c r="HI87" s="228"/>
      <c r="HJ87" s="276">
        <f t="shared" si="54"/>
        <v>0</v>
      </c>
      <c r="HK87" s="276">
        <f>List1_1[[#This Row],[HR 2 Effort ]]*List1_1[[#This Row],[HR 2 Rate 
(autofill)]]</f>
        <v>0</v>
      </c>
      <c r="HL87" s="228"/>
      <c r="HM87" s="228"/>
      <c r="HN87" s="276">
        <f t="shared" si="55"/>
        <v>0</v>
      </c>
      <c r="HO87" s="276">
        <f>List1_1[[#This Row],[HR 3 Rate 
(autofill)]]*List1_1[[#This Row],[HR 3 Effort ]]</f>
        <v>0</v>
      </c>
      <c r="HP87" s="229"/>
      <c r="HQ87" s="228"/>
      <c r="HR87" s="276">
        <f t="shared" si="56"/>
        <v>0</v>
      </c>
      <c r="HS87" s="276">
        <f>List1_1[[#This Row],[HR 4 Rate 
(autofill)]]*List1_1[[#This Row],[HR 4 Effort ]]</f>
        <v>0</v>
      </c>
      <c r="HT87" s="229"/>
      <c r="HU87" s="230">
        <f>List1_1[[#This Row],[HR 1 cost estimate
(autofill)]]+List1_1[[#This Row],[HR 2 cost estimate 
(autofill)]]+List1_1[[#This Row],[HR 3 cost estimate 
(autofill)]]+List1_1[[#This Row],[HR 4 cost estimate 
(autofill)]]</f>
        <v>0</v>
      </c>
      <c r="HV87" s="229"/>
      <c r="HW87" s="229"/>
      <c r="HX87" s="231">
        <f>List1_1[[#This Row],[HR subtotal]]+List1_1[[#This Row],[Estimated Cost of goods &amp; materials / other]]</f>
        <v>0</v>
      </c>
      <c r="HY87" s="232">
        <f>(List1_1[[#This Row],[Total Estimated Cost ]]*List1_1[[#This Row],[Percent Complete]])/100</f>
        <v>0</v>
      </c>
      <c r="HZ87" s="233">
        <f t="shared" si="57"/>
        <v>0</v>
      </c>
      <c r="IA87" s="233">
        <f t="shared" si="57"/>
        <v>0</v>
      </c>
      <c r="IB87" s="233">
        <f t="shared" si="57"/>
        <v>0</v>
      </c>
      <c r="IC87" s="233">
        <f t="shared" si="57"/>
        <v>0</v>
      </c>
      <c r="ID87" s="233">
        <f t="shared" si="57"/>
        <v>0</v>
      </c>
      <c r="IE87" s="233">
        <f t="shared" si="57"/>
        <v>0</v>
      </c>
      <c r="IF87" s="233">
        <f t="shared" si="57"/>
        <v>0</v>
      </c>
      <c r="IG87" s="233">
        <f t="shared" si="57"/>
        <v>0</v>
      </c>
      <c r="IH87" s="233">
        <f t="shared" si="57"/>
        <v>0</v>
      </c>
      <c r="II87" s="233">
        <f t="shared" si="57"/>
        <v>0</v>
      </c>
      <c r="IJ87" s="233">
        <f t="shared" si="57"/>
        <v>0</v>
      </c>
      <c r="IK87" s="233">
        <f t="shared" si="57"/>
        <v>0</v>
      </c>
      <c r="IL87" s="233">
        <f t="shared" si="58"/>
        <v>0</v>
      </c>
      <c r="IM87" s="245">
        <f t="shared" si="59"/>
        <v>0</v>
      </c>
      <c r="IN87" s="246">
        <f t="shared" si="60"/>
        <v>0</v>
      </c>
      <c r="IO87" s="235"/>
      <c r="IP87" s="236">
        <f>List1_1[[#This Row],[Total Estimated Cost ]]-List1_1[[#This Row],[Actual Cost]]</f>
        <v>0</v>
      </c>
      <c r="IQ87" s="237"/>
      <c r="IR87" s="237"/>
      <c r="IS87" s="238"/>
      <c r="IT87" s="239"/>
      <c r="IU87" s="240">
        <f t="shared" si="61"/>
        <v>0</v>
      </c>
      <c r="IV87" s="240">
        <f t="shared" si="62"/>
        <v>0</v>
      </c>
      <c r="IW87" s="240">
        <f t="shared" si="63"/>
        <v>0</v>
      </c>
      <c r="IX87" s="240">
        <f t="shared" si="64"/>
        <v>0</v>
      </c>
      <c r="IY87" s="240">
        <f t="shared" si="65"/>
        <v>0</v>
      </c>
      <c r="IZ87" s="240">
        <f t="shared" si="66"/>
        <v>0</v>
      </c>
      <c r="JA87" s="240">
        <f t="shared" si="67"/>
        <v>0</v>
      </c>
      <c r="JB87" s="240">
        <f t="shared" si="68"/>
        <v>0</v>
      </c>
      <c r="JC87" s="240">
        <f t="shared" si="69"/>
        <v>0</v>
      </c>
      <c r="JD87" s="240">
        <f t="shared" si="70"/>
        <v>0</v>
      </c>
      <c r="JE87" s="240">
        <f t="shared" si="71"/>
        <v>0</v>
      </c>
      <c r="JF87" s="240">
        <f t="shared" si="72"/>
        <v>0</v>
      </c>
      <c r="JG87" s="240">
        <f t="shared" si="73"/>
        <v>0</v>
      </c>
      <c r="JH87" s="241">
        <f t="shared" si="74"/>
        <v>0</v>
      </c>
      <c r="JI87" s="307"/>
      <c r="JJ87" s="243"/>
    </row>
    <row r="88" spans="1:270" x14ac:dyDescent="0.55000000000000004">
      <c r="A88" s="213">
        <v>77</v>
      </c>
      <c r="B88" s="214"/>
      <c r="C88" s="215"/>
      <c r="D88" s="215"/>
      <c r="E88" s="215"/>
      <c r="F88" s="215"/>
      <c r="G88" s="215"/>
      <c r="H88" s="215"/>
      <c r="I88" s="215" t="s">
        <v>561</v>
      </c>
      <c r="J88" s="216">
        <v>0</v>
      </c>
      <c r="K88" s="217" t="str">
        <f t="shared" si="75"/>
        <v>not done</v>
      </c>
      <c r="L88" s="64"/>
      <c r="M88" s="219"/>
      <c r="N88" s="220" t="e">
        <f>List1_1[[#This Row],[Latest start date]]</f>
        <v>#VALUE!</v>
      </c>
      <c r="O88" s="221" t="str">
        <f t="shared" si="50"/>
        <v/>
      </c>
      <c r="P88" s="222" t="e">
        <f t="shared" si="51"/>
        <v>#VALUE!</v>
      </c>
      <c r="Q88" s="223" t="e">
        <f t="shared" si="52"/>
        <v>#VALUE!</v>
      </c>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c r="BZ88" s="224"/>
      <c r="CA88" s="224"/>
      <c r="CB88" s="224"/>
      <c r="CC88" s="224"/>
      <c r="CD88" s="224"/>
      <c r="CE88" s="224"/>
      <c r="CF88" s="224"/>
      <c r="CG88" s="224"/>
      <c r="CH88" s="224"/>
      <c r="CI88" s="224"/>
      <c r="CJ88" s="224"/>
      <c r="CK88" s="224"/>
      <c r="CL88" s="224"/>
      <c r="CM88" s="224"/>
      <c r="CN88" s="224"/>
      <c r="CO88" s="224"/>
      <c r="CP88" s="224"/>
      <c r="CQ88" s="224"/>
      <c r="CR88" s="224"/>
      <c r="CS88" s="224"/>
      <c r="CT88" s="224"/>
      <c r="CU88" s="224"/>
      <c r="CV88" s="224"/>
      <c r="CW88" s="224"/>
      <c r="CX88" s="224"/>
      <c r="CY88" s="224"/>
      <c r="CZ88" s="224"/>
      <c r="DA88" s="224"/>
      <c r="DB88" s="224"/>
      <c r="DC88" s="224"/>
      <c r="DD88" s="224"/>
      <c r="DE88" s="224"/>
      <c r="DF88" s="224"/>
      <c r="DG88" s="224"/>
      <c r="DH88" s="224"/>
      <c r="DI88" s="224"/>
      <c r="DJ88" s="224"/>
      <c r="DK88" s="224"/>
      <c r="DL88" s="224"/>
      <c r="DM88" s="224"/>
      <c r="DN88" s="224"/>
      <c r="DO88" s="224"/>
      <c r="DP88" s="224"/>
      <c r="DQ88" s="224"/>
      <c r="DR88" s="224"/>
      <c r="DS88" s="224"/>
      <c r="DT88" s="224"/>
      <c r="DU88" s="224"/>
      <c r="DV88" s="224"/>
      <c r="DW88" s="224"/>
      <c r="DX88" s="224"/>
      <c r="DY88" s="224"/>
      <c r="DZ88" s="224"/>
      <c r="EA88" s="224"/>
      <c r="EB88" s="224"/>
      <c r="EC88" s="224"/>
      <c r="ED88" s="224"/>
      <c r="EE88" s="224"/>
      <c r="EF88" s="224"/>
      <c r="EG88" s="224"/>
      <c r="EH88" s="224"/>
      <c r="EI88" s="224"/>
      <c r="EJ88" s="224"/>
      <c r="EK88" s="224"/>
      <c r="EL88" s="224"/>
      <c r="EM88" s="224"/>
      <c r="EN88" s="224"/>
      <c r="EO88" s="224"/>
      <c r="EP88" s="224"/>
      <c r="EQ88" s="224"/>
      <c r="ER88" s="224"/>
      <c r="ES88" s="224"/>
      <c r="ET88" s="224"/>
      <c r="EU88" s="224"/>
      <c r="EV88" s="224"/>
      <c r="EW88" s="224"/>
      <c r="EX88" s="224"/>
      <c r="EY88" s="224"/>
      <c r="EZ88" s="224"/>
      <c r="FA88" s="224"/>
      <c r="FB88" s="224"/>
      <c r="FC88" s="224"/>
      <c r="FD88" s="224"/>
      <c r="FE88" s="224"/>
      <c r="FF88" s="224"/>
      <c r="FG88" s="224"/>
      <c r="FH88" s="224"/>
      <c r="FI88" s="224"/>
      <c r="FJ88" s="224"/>
      <c r="FK88" s="224"/>
      <c r="FL88" s="224"/>
      <c r="FM88" s="224"/>
      <c r="FN88" s="224"/>
      <c r="FO88" s="224"/>
      <c r="FP88" s="224"/>
      <c r="FQ88" s="224"/>
      <c r="FR88" s="224"/>
      <c r="FS88" s="224"/>
      <c r="FT88" s="224"/>
      <c r="FU88" s="224"/>
      <c r="FV88" s="224"/>
      <c r="FW88" s="224"/>
      <c r="FX88" s="224"/>
      <c r="FY88" s="224"/>
      <c r="FZ88" s="224"/>
      <c r="GA88" s="224"/>
      <c r="GB88" s="224"/>
      <c r="GC88" s="224"/>
      <c r="GD88" s="224"/>
      <c r="GE88" s="224"/>
      <c r="GF88" s="224"/>
      <c r="GG88" s="224"/>
      <c r="GH88" s="224"/>
      <c r="GI88" s="224"/>
      <c r="GJ88" s="224"/>
      <c r="GK88" s="224"/>
      <c r="GL88" s="224"/>
      <c r="GM88" s="224"/>
      <c r="GN88" s="224"/>
      <c r="GO88" s="224"/>
      <c r="GP88" s="218"/>
      <c r="GQ88" s="244"/>
      <c r="GR88" s="244"/>
      <c r="GS88" s="244"/>
      <c r="GT88" s="244"/>
      <c r="GU88" s="244"/>
      <c r="GV88" s="226"/>
      <c r="GW88" s="244"/>
      <c r="GX88" s="226"/>
      <c r="GY88" s="226"/>
      <c r="GZ88" s="226"/>
      <c r="HA88" s="226"/>
      <c r="HB88" s="226"/>
      <c r="HC88" s="227"/>
      <c r="HD88" s="228"/>
      <c r="HE88" s="228"/>
      <c r="HF88" s="276">
        <f t="shared" si="53"/>
        <v>0</v>
      </c>
      <c r="HG88" s="276">
        <f>List1_1[[#This Row],[HR 1 Rate 
(autofill)]]*List1_1[[#This Row],[HR 1 Effort ]]</f>
        <v>0</v>
      </c>
      <c r="HH88" s="229"/>
      <c r="HI88" s="228"/>
      <c r="HJ88" s="276">
        <f t="shared" si="54"/>
        <v>0</v>
      </c>
      <c r="HK88" s="276">
        <f>List1_1[[#This Row],[HR 2 Effort ]]*List1_1[[#This Row],[HR 2 Rate 
(autofill)]]</f>
        <v>0</v>
      </c>
      <c r="HL88" s="228"/>
      <c r="HM88" s="228"/>
      <c r="HN88" s="276">
        <f t="shared" si="55"/>
        <v>0</v>
      </c>
      <c r="HO88" s="276">
        <f>List1_1[[#This Row],[HR 3 Rate 
(autofill)]]*List1_1[[#This Row],[HR 3 Effort ]]</f>
        <v>0</v>
      </c>
      <c r="HP88" s="229"/>
      <c r="HQ88" s="228"/>
      <c r="HR88" s="276">
        <f t="shared" si="56"/>
        <v>0</v>
      </c>
      <c r="HS88" s="276">
        <f>List1_1[[#This Row],[HR 4 Rate 
(autofill)]]*List1_1[[#This Row],[HR 4 Effort ]]</f>
        <v>0</v>
      </c>
      <c r="HT88" s="229"/>
      <c r="HU88" s="230">
        <f>List1_1[[#This Row],[HR 1 cost estimate
(autofill)]]+List1_1[[#This Row],[HR 2 cost estimate 
(autofill)]]+List1_1[[#This Row],[HR 3 cost estimate 
(autofill)]]+List1_1[[#This Row],[HR 4 cost estimate 
(autofill)]]</f>
        <v>0</v>
      </c>
      <c r="HV88" s="229"/>
      <c r="HW88" s="229"/>
      <c r="HX88" s="231">
        <f>List1_1[[#This Row],[HR subtotal]]+List1_1[[#This Row],[Estimated Cost of goods &amp; materials / other]]</f>
        <v>0</v>
      </c>
      <c r="HY88" s="232">
        <f>(List1_1[[#This Row],[Total Estimated Cost ]]*List1_1[[#This Row],[Percent Complete]])/100</f>
        <v>0</v>
      </c>
      <c r="HZ88" s="233">
        <f t="shared" si="57"/>
        <v>0</v>
      </c>
      <c r="IA88" s="233">
        <f t="shared" si="57"/>
        <v>0</v>
      </c>
      <c r="IB88" s="233">
        <f t="shared" si="57"/>
        <v>0</v>
      </c>
      <c r="IC88" s="233">
        <f t="shared" si="57"/>
        <v>0</v>
      </c>
      <c r="ID88" s="233">
        <f t="shared" si="57"/>
        <v>0</v>
      </c>
      <c r="IE88" s="233">
        <f t="shared" si="57"/>
        <v>0</v>
      </c>
      <c r="IF88" s="233">
        <f t="shared" si="57"/>
        <v>0</v>
      </c>
      <c r="IG88" s="233">
        <f t="shared" si="57"/>
        <v>0</v>
      </c>
      <c r="IH88" s="233">
        <f t="shared" si="57"/>
        <v>0</v>
      </c>
      <c r="II88" s="233">
        <f t="shared" si="57"/>
        <v>0</v>
      </c>
      <c r="IJ88" s="233">
        <f t="shared" si="57"/>
        <v>0</v>
      </c>
      <c r="IK88" s="233">
        <f t="shared" si="57"/>
        <v>0</v>
      </c>
      <c r="IL88" s="233">
        <f t="shared" si="58"/>
        <v>0</v>
      </c>
      <c r="IM88" s="245">
        <f t="shared" si="59"/>
        <v>0</v>
      </c>
      <c r="IN88" s="246">
        <f t="shared" si="60"/>
        <v>0</v>
      </c>
      <c r="IO88" s="235"/>
      <c r="IP88" s="236">
        <f>List1_1[[#This Row],[Total Estimated Cost ]]-List1_1[[#This Row],[Actual Cost]]</f>
        <v>0</v>
      </c>
      <c r="IQ88" s="237"/>
      <c r="IR88" s="237"/>
      <c r="IS88" s="238"/>
      <c r="IT88" s="239"/>
      <c r="IU88" s="240">
        <f t="shared" si="61"/>
        <v>0</v>
      </c>
      <c r="IV88" s="240">
        <f t="shared" si="62"/>
        <v>0</v>
      </c>
      <c r="IW88" s="240">
        <f t="shared" si="63"/>
        <v>0</v>
      </c>
      <c r="IX88" s="240">
        <f t="shared" si="64"/>
        <v>0</v>
      </c>
      <c r="IY88" s="240">
        <f t="shared" si="65"/>
        <v>0</v>
      </c>
      <c r="IZ88" s="240">
        <f t="shared" si="66"/>
        <v>0</v>
      </c>
      <c r="JA88" s="240">
        <f t="shared" si="67"/>
        <v>0</v>
      </c>
      <c r="JB88" s="240">
        <f t="shared" si="68"/>
        <v>0</v>
      </c>
      <c r="JC88" s="240">
        <f t="shared" si="69"/>
        <v>0</v>
      </c>
      <c r="JD88" s="240">
        <f t="shared" si="70"/>
        <v>0</v>
      </c>
      <c r="JE88" s="240">
        <f t="shared" si="71"/>
        <v>0</v>
      </c>
      <c r="JF88" s="240">
        <f t="shared" si="72"/>
        <v>0</v>
      </c>
      <c r="JG88" s="240">
        <f t="shared" si="73"/>
        <v>0</v>
      </c>
      <c r="JH88" s="241">
        <f t="shared" si="74"/>
        <v>0</v>
      </c>
      <c r="JI88" s="307"/>
      <c r="JJ88" s="243"/>
    </row>
    <row r="89" spans="1:270" x14ac:dyDescent="0.55000000000000004">
      <c r="A89" s="213">
        <v>78</v>
      </c>
      <c r="B89" s="214"/>
      <c r="C89" s="215"/>
      <c r="D89" s="215"/>
      <c r="E89" s="215"/>
      <c r="F89" s="215"/>
      <c r="G89" s="215"/>
      <c r="H89" s="215"/>
      <c r="I89" s="215" t="s">
        <v>561</v>
      </c>
      <c r="J89" s="216">
        <v>0</v>
      </c>
      <c r="K89" s="217" t="str">
        <f t="shared" si="75"/>
        <v>not done</v>
      </c>
      <c r="L89" s="64"/>
      <c r="M89" s="219"/>
      <c r="N89" s="220" t="e">
        <f>List1_1[[#This Row],[Latest start date]]</f>
        <v>#VALUE!</v>
      </c>
      <c r="O89" s="221" t="str">
        <f t="shared" si="50"/>
        <v/>
      </c>
      <c r="P89" s="222" t="e">
        <f t="shared" si="51"/>
        <v>#VALUE!</v>
      </c>
      <c r="Q89" s="223" t="e">
        <f t="shared" si="52"/>
        <v>#VALUE!</v>
      </c>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4"/>
      <c r="CD89" s="224"/>
      <c r="CE89" s="224"/>
      <c r="CF89" s="224"/>
      <c r="CG89" s="224"/>
      <c r="CH89" s="224"/>
      <c r="CI89" s="224"/>
      <c r="CJ89" s="224"/>
      <c r="CK89" s="224"/>
      <c r="CL89" s="224"/>
      <c r="CM89" s="224"/>
      <c r="CN89" s="224"/>
      <c r="CO89" s="224"/>
      <c r="CP89" s="224"/>
      <c r="CQ89" s="224"/>
      <c r="CR89" s="224"/>
      <c r="CS89" s="224"/>
      <c r="CT89" s="224"/>
      <c r="CU89" s="224"/>
      <c r="CV89" s="224"/>
      <c r="CW89" s="224"/>
      <c r="CX89" s="224"/>
      <c r="CY89" s="224"/>
      <c r="CZ89" s="224"/>
      <c r="DA89" s="224"/>
      <c r="DB89" s="224"/>
      <c r="DC89" s="224"/>
      <c r="DD89" s="224"/>
      <c r="DE89" s="224"/>
      <c r="DF89" s="224"/>
      <c r="DG89" s="224"/>
      <c r="DH89" s="224"/>
      <c r="DI89" s="224"/>
      <c r="DJ89" s="224"/>
      <c r="DK89" s="224"/>
      <c r="DL89" s="224"/>
      <c r="DM89" s="224"/>
      <c r="DN89" s="224"/>
      <c r="DO89" s="224"/>
      <c r="DP89" s="224"/>
      <c r="DQ89" s="224"/>
      <c r="DR89" s="224"/>
      <c r="DS89" s="224"/>
      <c r="DT89" s="224"/>
      <c r="DU89" s="224"/>
      <c r="DV89" s="224"/>
      <c r="DW89" s="224"/>
      <c r="DX89" s="224"/>
      <c r="DY89" s="224"/>
      <c r="DZ89" s="224"/>
      <c r="EA89" s="224"/>
      <c r="EB89" s="224"/>
      <c r="EC89" s="224"/>
      <c r="ED89" s="224"/>
      <c r="EE89" s="224"/>
      <c r="EF89" s="224"/>
      <c r="EG89" s="224"/>
      <c r="EH89" s="224"/>
      <c r="EI89" s="224"/>
      <c r="EJ89" s="224"/>
      <c r="EK89" s="224"/>
      <c r="EL89" s="224"/>
      <c r="EM89" s="224"/>
      <c r="EN89" s="224"/>
      <c r="EO89" s="224"/>
      <c r="EP89" s="224"/>
      <c r="EQ89" s="224"/>
      <c r="ER89" s="224"/>
      <c r="ES89" s="224"/>
      <c r="ET89" s="224"/>
      <c r="EU89" s="224"/>
      <c r="EV89" s="224"/>
      <c r="EW89" s="224"/>
      <c r="EX89" s="224"/>
      <c r="EY89" s="224"/>
      <c r="EZ89" s="224"/>
      <c r="FA89" s="224"/>
      <c r="FB89" s="224"/>
      <c r="FC89" s="224"/>
      <c r="FD89" s="224"/>
      <c r="FE89" s="224"/>
      <c r="FF89" s="224"/>
      <c r="FG89" s="224"/>
      <c r="FH89" s="224"/>
      <c r="FI89" s="224"/>
      <c r="FJ89" s="224"/>
      <c r="FK89" s="224"/>
      <c r="FL89" s="224"/>
      <c r="FM89" s="224"/>
      <c r="FN89" s="224"/>
      <c r="FO89" s="224"/>
      <c r="FP89" s="224"/>
      <c r="FQ89" s="224"/>
      <c r="FR89" s="224"/>
      <c r="FS89" s="224"/>
      <c r="FT89" s="224"/>
      <c r="FU89" s="224"/>
      <c r="FV89" s="224"/>
      <c r="FW89" s="224"/>
      <c r="FX89" s="224"/>
      <c r="FY89" s="224"/>
      <c r="FZ89" s="224"/>
      <c r="GA89" s="224"/>
      <c r="GB89" s="224"/>
      <c r="GC89" s="224"/>
      <c r="GD89" s="224"/>
      <c r="GE89" s="224"/>
      <c r="GF89" s="224"/>
      <c r="GG89" s="224"/>
      <c r="GH89" s="224"/>
      <c r="GI89" s="224"/>
      <c r="GJ89" s="224"/>
      <c r="GK89" s="224"/>
      <c r="GL89" s="224"/>
      <c r="GM89" s="224"/>
      <c r="GN89" s="224"/>
      <c r="GO89" s="224"/>
      <c r="GP89" s="218"/>
      <c r="GQ89" s="244"/>
      <c r="GR89" s="244"/>
      <c r="GS89" s="244"/>
      <c r="GT89" s="244"/>
      <c r="GU89" s="244"/>
      <c r="GV89" s="226"/>
      <c r="GW89" s="244"/>
      <c r="GX89" s="226"/>
      <c r="GY89" s="226"/>
      <c r="GZ89" s="226"/>
      <c r="HA89" s="226"/>
      <c r="HB89" s="226"/>
      <c r="HC89" s="227"/>
      <c r="HD89" s="228"/>
      <c r="HE89" s="228"/>
      <c r="HF89" s="276">
        <f t="shared" si="53"/>
        <v>0</v>
      </c>
      <c r="HG89" s="276">
        <f>List1_1[[#This Row],[HR 1 Rate 
(autofill)]]*List1_1[[#This Row],[HR 1 Effort ]]</f>
        <v>0</v>
      </c>
      <c r="HH89" s="229"/>
      <c r="HI89" s="228"/>
      <c r="HJ89" s="276">
        <f t="shared" si="54"/>
        <v>0</v>
      </c>
      <c r="HK89" s="276">
        <f>List1_1[[#This Row],[HR 2 Effort ]]*List1_1[[#This Row],[HR 2 Rate 
(autofill)]]</f>
        <v>0</v>
      </c>
      <c r="HL89" s="228"/>
      <c r="HM89" s="228"/>
      <c r="HN89" s="276">
        <f t="shared" si="55"/>
        <v>0</v>
      </c>
      <c r="HO89" s="276">
        <f>List1_1[[#This Row],[HR 3 Rate 
(autofill)]]*List1_1[[#This Row],[HR 3 Effort ]]</f>
        <v>0</v>
      </c>
      <c r="HP89" s="229"/>
      <c r="HQ89" s="228"/>
      <c r="HR89" s="276">
        <f t="shared" si="56"/>
        <v>0</v>
      </c>
      <c r="HS89" s="276">
        <f>List1_1[[#This Row],[HR 4 Rate 
(autofill)]]*List1_1[[#This Row],[HR 4 Effort ]]</f>
        <v>0</v>
      </c>
      <c r="HT89" s="229"/>
      <c r="HU89" s="230">
        <f>List1_1[[#This Row],[HR 1 cost estimate
(autofill)]]+List1_1[[#This Row],[HR 2 cost estimate 
(autofill)]]+List1_1[[#This Row],[HR 3 cost estimate 
(autofill)]]+List1_1[[#This Row],[HR 4 cost estimate 
(autofill)]]</f>
        <v>0</v>
      </c>
      <c r="HV89" s="229"/>
      <c r="HW89" s="229"/>
      <c r="HX89" s="231">
        <f>List1_1[[#This Row],[HR subtotal]]+List1_1[[#This Row],[Estimated Cost of goods &amp; materials / other]]</f>
        <v>0</v>
      </c>
      <c r="HY89" s="232">
        <f>(List1_1[[#This Row],[Total Estimated Cost ]]*List1_1[[#This Row],[Percent Complete]])/100</f>
        <v>0</v>
      </c>
      <c r="HZ89" s="233">
        <f t="shared" si="57"/>
        <v>0</v>
      </c>
      <c r="IA89" s="233">
        <f t="shared" si="57"/>
        <v>0</v>
      </c>
      <c r="IB89" s="233">
        <f t="shared" si="57"/>
        <v>0</v>
      </c>
      <c r="IC89" s="233">
        <f t="shared" si="57"/>
        <v>0</v>
      </c>
      <c r="ID89" s="233">
        <f t="shared" si="57"/>
        <v>0</v>
      </c>
      <c r="IE89" s="233">
        <f t="shared" si="57"/>
        <v>0</v>
      </c>
      <c r="IF89" s="233">
        <f t="shared" si="57"/>
        <v>0</v>
      </c>
      <c r="IG89" s="233">
        <f t="shared" si="57"/>
        <v>0</v>
      </c>
      <c r="IH89" s="233">
        <f t="shared" si="57"/>
        <v>0</v>
      </c>
      <c r="II89" s="233">
        <f t="shared" si="57"/>
        <v>0</v>
      </c>
      <c r="IJ89" s="233">
        <f t="shared" si="57"/>
        <v>0</v>
      </c>
      <c r="IK89" s="233">
        <f t="shared" si="57"/>
        <v>0</v>
      </c>
      <c r="IL89" s="233">
        <f t="shared" si="58"/>
        <v>0</v>
      </c>
      <c r="IM89" s="245">
        <f t="shared" si="59"/>
        <v>0</v>
      </c>
      <c r="IN89" s="246">
        <f t="shared" si="60"/>
        <v>0</v>
      </c>
      <c r="IO89" s="235"/>
      <c r="IP89" s="236">
        <f>List1_1[[#This Row],[Total Estimated Cost ]]-List1_1[[#This Row],[Actual Cost]]</f>
        <v>0</v>
      </c>
      <c r="IQ89" s="237"/>
      <c r="IR89" s="237"/>
      <c r="IS89" s="238"/>
      <c r="IT89" s="239"/>
      <c r="IU89" s="240">
        <f t="shared" si="61"/>
        <v>0</v>
      </c>
      <c r="IV89" s="240">
        <f t="shared" si="62"/>
        <v>0</v>
      </c>
      <c r="IW89" s="240">
        <f t="shared" si="63"/>
        <v>0</v>
      </c>
      <c r="IX89" s="240">
        <f t="shared" si="64"/>
        <v>0</v>
      </c>
      <c r="IY89" s="240">
        <f t="shared" si="65"/>
        <v>0</v>
      </c>
      <c r="IZ89" s="240">
        <f t="shared" si="66"/>
        <v>0</v>
      </c>
      <c r="JA89" s="240">
        <f t="shared" si="67"/>
        <v>0</v>
      </c>
      <c r="JB89" s="240">
        <f t="shared" si="68"/>
        <v>0</v>
      </c>
      <c r="JC89" s="240">
        <f t="shared" si="69"/>
        <v>0</v>
      </c>
      <c r="JD89" s="240">
        <f t="shared" si="70"/>
        <v>0</v>
      </c>
      <c r="JE89" s="240">
        <f t="shared" si="71"/>
        <v>0</v>
      </c>
      <c r="JF89" s="240">
        <f t="shared" si="72"/>
        <v>0</v>
      </c>
      <c r="JG89" s="240">
        <f t="shared" si="73"/>
        <v>0</v>
      </c>
      <c r="JH89" s="241">
        <f t="shared" si="74"/>
        <v>0</v>
      </c>
      <c r="JI89" s="307"/>
      <c r="JJ89" s="243"/>
    </row>
    <row r="90" spans="1:270" x14ac:dyDescent="0.55000000000000004">
      <c r="A90" s="213">
        <v>79</v>
      </c>
      <c r="B90" s="214"/>
      <c r="C90" s="215"/>
      <c r="D90" s="215"/>
      <c r="E90" s="215"/>
      <c r="F90" s="215"/>
      <c r="G90" s="215"/>
      <c r="H90" s="215"/>
      <c r="I90" s="215" t="s">
        <v>561</v>
      </c>
      <c r="J90" s="216">
        <v>0</v>
      </c>
      <c r="K90" s="217" t="str">
        <f t="shared" si="75"/>
        <v>not done</v>
      </c>
      <c r="L90" s="64"/>
      <c r="M90" s="219"/>
      <c r="N90" s="220" t="e">
        <f>List1_1[[#This Row],[Latest start date]]</f>
        <v>#VALUE!</v>
      </c>
      <c r="O90" s="221" t="str">
        <f t="shared" si="50"/>
        <v/>
      </c>
      <c r="P90" s="222" t="e">
        <f t="shared" si="51"/>
        <v>#VALUE!</v>
      </c>
      <c r="Q90" s="223" t="e">
        <f t="shared" si="52"/>
        <v>#VALUE!</v>
      </c>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4"/>
      <c r="BX90" s="224"/>
      <c r="BY90" s="224"/>
      <c r="BZ90" s="224"/>
      <c r="CA90" s="224"/>
      <c r="CB90" s="224"/>
      <c r="CC90" s="224"/>
      <c r="CD90" s="224"/>
      <c r="CE90" s="224"/>
      <c r="CF90" s="224"/>
      <c r="CG90" s="224"/>
      <c r="CH90" s="224"/>
      <c r="CI90" s="224"/>
      <c r="CJ90" s="224"/>
      <c r="CK90" s="224"/>
      <c r="CL90" s="224"/>
      <c r="CM90" s="224"/>
      <c r="CN90" s="224"/>
      <c r="CO90" s="224"/>
      <c r="CP90" s="224"/>
      <c r="CQ90" s="224"/>
      <c r="CR90" s="224"/>
      <c r="CS90" s="224"/>
      <c r="CT90" s="224"/>
      <c r="CU90" s="224"/>
      <c r="CV90" s="224"/>
      <c r="CW90" s="224"/>
      <c r="CX90" s="224"/>
      <c r="CY90" s="224"/>
      <c r="CZ90" s="224"/>
      <c r="DA90" s="224"/>
      <c r="DB90" s="224"/>
      <c r="DC90" s="224"/>
      <c r="DD90" s="224"/>
      <c r="DE90" s="224"/>
      <c r="DF90" s="224"/>
      <c r="DG90" s="224"/>
      <c r="DH90" s="224"/>
      <c r="DI90" s="224"/>
      <c r="DJ90" s="224"/>
      <c r="DK90" s="224"/>
      <c r="DL90" s="224"/>
      <c r="DM90" s="224"/>
      <c r="DN90" s="224"/>
      <c r="DO90" s="224"/>
      <c r="DP90" s="224"/>
      <c r="DQ90" s="224"/>
      <c r="DR90" s="224"/>
      <c r="DS90" s="224"/>
      <c r="DT90" s="224"/>
      <c r="DU90" s="224"/>
      <c r="DV90" s="224"/>
      <c r="DW90" s="224"/>
      <c r="DX90" s="224"/>
      <c r="DY90" s="224"/>
      <c r="DZ90" s="224"/>
      <c r="EA90" s="224"/>
      <c r="EB90" s="224"/>
      <c r="EC90" s="224"/>
      <c r="ED90" s="224"/>
      <c r="EE90" s="224"/>
      <c r="EF90" s="224"/>
      <c r="EG90" s="224"/>
      <c r="EH90" s="224"/>
      <c r="EI90" s="224"/>
      <c r="EJ90" s="224"/>
      <c r="EK90" s="224"/>
      <c r="EL90" s="224"/>
      <c r="EM90" s="224"/>
      <c r="EN90" s="224"/>
      <c r="EO90" s="224"/>
      <c r="EP90" s="224"/>
      <c r="EQ90" s="224"/>
      <c r="ER90" s="224"/>
      <c r="ES90" s="224"/>
      <c r="ET90" s="224"/>
      <c r="EU90" s="224"/>
      <c r="EV90" s="224"/>
      <c r="EW90" s="224"/>
      <c r="EX90" s="224"/>
      <c r="EY90" s="224"/>
      <c r="EZ90" s="224"/>
      <c r="FA90" s="224"/>
      <c r="FB90" s="224"/>
      <c r="FC90" s="224"/>
      <c r="FD90" s="224"/>
      <c r="FE90" s="224"/>
      <c r="FF90" s="224"/>
      <c r="FG90" s="224"/>
      <c r="FH90" s="224"/>
      <c r="FI90" s="224"/>
      <c r="FJ90" s="224"/>
      <c r="FK90" s="224"/>
      <c r="FL90" s="224"/>
      <c r="FM90" s="224"/>
      <c r="FN90" s="224"/>
      <c r="FO90" s="224"/>
      <c r="FP90" s="224"/>
      <c r="FQ90" s="224"/>
      <c r="FR90" s="224"/>
      <c r="FS90" s="224"/>
      <c r="FT90" s="224"/>
      <c r="FU90" s="224"/>
      <c r="FV90" s="224"/>
      <c r="FW90" s="224"/>
      <c r="FX90" s="224"/>
      <c r="FY90" s="224"/>
      <c r="FZ90" s="224"/>
      <c r="GA90" s="224"/>
      <c r="GB90" s="224"/>
      <c r="GC90" s="224"/>
      <c r="GD90" s="224"/>
      <c r="GE90" s="224"/>
      <c r="GF90" s="224"/>
      <c r="GG90" s="224"/>
      <c r="GH90" s="224"/>
      <c r="GI90" s="224"/>
      <c r="GJ90" s="224"/>
      <c r="GK90" s="224"/>
      <c r="GL90" s="224"/>
      <c r="GM90" s="224"/>
      <c r="GN90" s="224"/>
      <c r="GO90" s="224"/>
      <c r="GP90" s="218"/>
      <c r="GQ90" s="244"/>
      <c r="GR90" s="244"/>
      <c r="GS90" s="244"/>
      <c r="GT90" s="244"/>
      <c r="GU90" s="244"/>
      <c r="GV90" s="226"/>
      <c r="GW90" s="244"/>
      <c r="GX90" s="226"/>
      <c r="GY90" s="226"/>
      <c r="GZ90" s="226"/>
      <c r="HA90" s="226"/>
      <c r="HB90" s="226"/>
      <c r="HC90" s="227"/>
      <c r="HD90" s="228"/>
      <c r="HE90" s="228"/>
      <c r="HF90" s="276">
        <f t="shared" si="53"/>
        <v>0</v>
      </c>
      <c r="HG90" s="276">
        <f>List1_1[[#This Row],[HR 1 Rate 
(autofill)]]*List1_1[[#This Row],[HR 1 Effort ]]</f>
        <v>0</v>
      </c>
      <c r="HH90" s="229"/>
      <c r="HI90" s="228"/>
      <c r="HJ90" s="276">
        <f t="shared" si="54"/>
        <v>0</v>
      </c>
      <c r="HK90" s="276">
        <f>List1_1[[#This Row],[HR 2 Effort ]]*List1_1[[#This Row],[HR 2 Rate 
(autofill)]]</f>
        <v>0</v>
      </c>
      <c r="HL90" s="228"/>
      <c r="HM90" s="228"/>
      <c r="HN90" s="276">
        <f t="shared" si="55"/>
        <v>0</v>
      </c>
      <c r="HO90" s="276">
        <f>List1_1[[#This Row],[HR 3 Rate 
(autofill)]]*List1_1[[#This Row],[HR 3 Effort ]]</f>
        <v>0</v>
      </c>
      <c r="HP90" s="229"/>
      <c r="HQ90" s="228"/>
      <c r="HR90" s="276">
        <f t="shared" si="56"/>
        <v>0</v>
      </c>
      <c r="HS90" s="276">
        <f>List1_1[[#This Row],[HR 4 Rate 
(autofill)]]*List1_1[[#This Row],[HR 4 Effort ]]</f>
        <v>0</v>
      </c>
      <c r="HT90" s="229"/>
      <c r="HU90" s="230">
        <f>List1_1[[#This Row],[HR 1 cost estimate
(autofill)]]+List1_1[[#This Row],[HR 2 cost estimate 
(autofill)]]+List1_1[[#This Row],[HR 3 cost estimate 
(autofill)]]+List1_1[[#This Row],[HR 4 cost estimate 
(autofill)]]</f>
        <v>0</v>
      </c>
      <c r="HV90" s="229"/>
      <c r="HW90" s="229"/>
      <c r="HX90" s="231">
        <f>List1_1[[#This Row],[HR subtotal]]+List1_1[[#This Row],[Estimated Cost of goods &amp; materials / other]]</f>
        <v>0</v>
      </c>
      <c r="HY90" s="232">
        <f>(List1_1[[#This Row],[Total Estimated Cost ]]*List1_1[[#This Row],[Percent Complete]])/100</f>
        <v>0</v>
      </c>
      <c r="HZ90" s="233">
        <f t="shared" si="57"/>
        <v>0</v>
      </c>
      <c r="IA90" s="233">
        <f t="shared" si="57"/>
        <v>0</v>
      </c>
      <c r="IB90" s="233">
        <f t="shared" si="57"/>
        <v>0</v>
      </c>
      <c r="IC90" s="233">
        <f t="shared" si="57"/>
        <v>0</v>
      </c>
      <c r="ID90" s="233">
        <f t="shared" si="57"/>
        <v>0</v>
      </c>
      <c r="IE90" s="233">
        <f t="shared" si="57"/>
        <v>0</v>
      </c>
      <c r="IF90" s="233">
        <f t="shared" si="57"/>
        <v>0</v>
      </c>
      <c r="IG90" s="233">
        <f t="shared" si="57"/>
        <v>0</v>
      </c>
      <c r="IH90" s="233">
        <f t="shared" si="57"/>
        <v>0</v>
      </c>
      <c r="II90" s="233">
        <f t="shared" si="57"/>
        <v>0</v>
      </c>
      <c r="IJ90" s="233">
        <f t="shared" si="57"/>
        <v>0</v>
      </c>
      <c r="IK90" s="233">
        <f t="shared" si="57"/>
        <v>0</v>
      </c>
      <c r="IL90" s="233">
        <f t="shared" si="58"/>
        <v>0</v>
      </c>
      <c r="IM90" s="245">
        <f t="shared" si="59"/>
        <v>0</v>
      </c>
      <c r="IN90" s="246">
        <f t="shared" si="60"/>
        <v>0</v>
      </c>
      <c r="IO90" s="235"/>
      <c r="IP90" s="236">
        <f>List1_1[[#This Row],[Total Estimated Cost ]]-List1_1[[#This Row],[Actual Cost]]</f>
        <v>0</v>
      </c>
      <c r="IQ90" s="237"/>
      <c r="IR90" s="237"/>
      <c r="IS90" s="238"/>
      <c r="IT90" s="239"/>
      <c r="IU90" s="240">
        <f t="shared" si="61"/>
        <v>0</v>
      </c>
      <c r="IV90" s="240">
        <f t="shared" si="62"/>
        <v>0</v>
      </c>
      <c r="IW90" s="240">
        <f t="shared" si="63"/>
        <v>0</v>
      </c>
      <c r="IX90" s="240">
        <f t="shared" si="64"/>
        <v>0</v>
      </c>
      <c r="IY90" s="240">
        <f t="shared" si="65"/>
        <v>0</v>
      </c>
      <c r="IZ90" s="240">
        <f t="shared" si="66"/>
        <v>0</v>
      </c>
      <c r="JA90" s="240">
        <f t="shared" si="67"/>
        <v>0</v>
      </c>
      <c r="JB90" s="240">
        <f t="shared" si="68"/>
        <v>0</v>
      </c>
      <c r="JC90" s="240">
        <f t="shared" si="69"/>
        <v>0</v>
      </c>
      <c r="JD90" s="240">
        <f t="shared" si="70"/>
        <v>0</v>
      </c>
      <c r="JE90" s="240">
        <f t="shared" si="71"/>
        <v>0</v>
      </c>
      <c r="JF90" s="240">
        <f t="shared" si="72"/>
        <v>0</v>
      </c>
      <c r="JG90" s="240">
        <f t="shared" si="73"/>
        <v>0</v>
      </c>
      <c r="JH90" s="241">
        <f t="shared" si="74"/>
        <v>0</v>
      </c>
      <c r="JI90" s="307"/>
      <c r="JJ90" s="243"/>
    </row>
    <row r="91" spans="1:270" x14ac:dyDescent="0.55000000000000004">
      <c r="A91" s="213">
        <v>80</v>
      </c>
      <c r="B91" s="214"/>
      <c r="C91" s="215"/>
      <c r="D91" s="215"/>
      <c r="E91" s="215"/>
      <c r="F91" s="215"/>
      <c r="G91" s="215"/>
      <c r="H91" s="215"/>
      <c r="I91" s="215" t="s">
        <v>561</v>
      </c>
      <c r="J91" s="216">
        <v>0</v>
      </c>
      <c r="K91" s="217" t="str">
        <f t="shared" si="75"/>
        <v>not done</v>
      </c>
      <c r="L91" s="64"/>
      <c r="M91" s="219"/>
      <c r="N91" s="220" t="e">
        <f>List1_1[[#This Row],[Latest start date]]</f>
        <v>#VALUE!</v>
      </c>
      <c r="O91" s="221" t="str">
        <f t="shared" si="50"/>
        <v/>
      </c>
      <c r="P91" s="222" t="e">
        <f t="shared" si="51"/>
        <v>#VALUE!</v>
      </c>
      <c r="Q91" s="223" t="e">
        <f t="shared" si="52"/>
        <v>#VALUE!</v>
      </c>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c r="EI91" s="224"/>
      <c r="EJ91" s="224"/>
      <c r="EK91" s="224"/>
      <c r="EL91" s="224"/>
      <c r="EM91" s="224"/>
      <c r="EN91" s="224"/>
      <c r="EO91" s="224"/>
      <c r="EP91" s="224"/>
      <c r="EQ91" s="224"/>
      <c r="ER91" s="224"/>
      <c r="ES91" s="224"/>
      <c r="ET91" s="224"/>
      <c r="EU91" s="224"/>
      <c r="EV91" s="224"/>
      <c r="EW91" s="224"/>
      <c r="EX91" s="224"/>
      <c r="EY91" s="224"/>
      <c r="EZ91" s="224"/>
      <c r="FA91" s="224"/>
      <c r="FB91" s="224"/>
      <c r="FC91" s="224"/>
      <c r="FD91" s="224"/>
      <c r="FE91" s="224"/>
      <c r="FF91" s="224"/>
      <c r="FG91" s="224"/>
      <c r="FH91" s="224"/>
      <c r="FI91" s="224"/>
      <c r="FJ91" s="224"/>
      <c r="FK91" s="224"/>
      <c r="FL91" s="224"/>
      <c r="FM91" s="224"/>
      <c r="FN91" s="224"/>
      <c r="FO91" s="224"/>
      <c r="FP91" s="224"/>
      <c r="FQ91" s="224"/>
      <c r="FR91" s="224"/>
      <c r="FS91" s="224"/>
      <c r="FT91" s="224"/>
      <c r="FU91" s="224"/>
      <c r="FV91" s="224"/>
      <c r="FW91" s="224"/>
      <c r="FX91" s="224"/>
      <c r="FY91" s="224"/>
      <c r="FZ91" s="224"/>
      <c r="GA91" s="224"/>
      <c r="GB91" s="224"/>
      <c r="GC91" s="224"/>
      <c r="GD91" s="224"/>
      <c r="GE91" s="224"/>
      <c r="GF91" s="224"/>
      <c r="GG91" s="224"/>
      <c r="GH91" s="224"/>
      <c r="GI91" s="224"/>
      <c r="GJ91" s="224"/>
      <c r="GK91" s="224"/>
      <c r="GL91" s="224"/>
      <c r="GM91" s="224"/>
      <c r="GN91" s="224"/>
      <c r="GO91" s="224"/>
      <c r="GP91" s="218"/>
      <c r="GQ91" s="244"/>
      <c r="GR91" s="244"/>
      <c r="GS91" s="244"/>
      <c r="GT91" s="244"/>
      <c r="GU91" s="244"/>
      <c r="GV91" s="226"/>
      <c r="GW91" s="244"/>
      <c r="GX91" s="226"/>
      <c r="GY91" s="226"/>
      <c r="GZ91" s="226"/>
      <c r="HA91" s="226"/>
      <c r="HB91" s="226"/>
      <c r="HC91" s="227"/>
      <c r="HD91" s="228"/>
      <c r="HE91" s="228"/>
      <c r="HF91" s="276">
        <f t="shared" si="53"/>
        <v>0</v>
      </c>
      <c r="HG91" s="276">
        <f>List1_1[[#This Row],[HR 1 Rate 
(autofill)]]*List1_1[[#This Row],[HR 1 Effort ]]</f>
        <v>0</v>
      </c>
      <c r="HH91" s="229"/>
      <c r="HI91" s="228"/>
      <c r="HJ91" s="276">
        <f t="shared" si="54"/>
        <v>0</v>
      </c>
      <c r="HK91" s="276">
        <f>List1_1[[#This Row],[HR 2 Effort ]]*List1_1[[#This Row],[HR 2 Rate 
(autofill)]]</f>
        <v>0</v>
      </c>
      <c r="HL91" s="228"/>
      <c r="HM91" s="228"/>
      <c r="HN91" s="276">
        <f t="shared" si="55"/>
        <v>0</v>
      </c>
      <c r="HO91" s="276">
        <f>List1_1[[#This Row],[HR 3 Rate 
(autofill)]]*List1_1[[#This Row],[HR 3 Effort ]]</f>
        <v>0</v>
      </c>
      <c r="HP91" s="229"/>
      <c r="HQ91" s="228"/>
      <c r="HR91" s="276">
        <f t="shared" si="56"/>
        <v>0</v>
      </c>
      <c r="HS91" s="276">
        <f>List1_1[[#This Row],[HR 4 Rate 
(autofill)]]*List1_1[[#This Row],[HR 4 Effort ]]</f>
        <v>0</v>
      </c>
      <c r="HT91" s="229"/>
      <c r="HU91" s="230">
        <f>List1_1[[#This Row],[HR 1 cost estimate
(autofill)]]+List1_1[[#This Row],[HR 2 cost estimate 
(autofill)]]+List1_1[[#This Row],[HR 3 cost estimate 
(autofill)]]+List1_1[[#This Row],[HR 4 cost estimate 
(autofill)]]</f>
        <v>0</v>
      </c>
      <c r="HV91" s="229"/>
      <c r="HW91" s="229"/>
      <c r="HX91" s="231">
        <f>List1_1[[#This Row],[HR subtotal]]+List1_1[[#This Row],[Estimated Cost of goods &amp; materials / other]]</f>
        <v>0</v>
      </c>
      <c r="HY91" s="232">
        <f>(List1_1[[#This Row],[Total Estimated Cost ]]*List1_1[[#This Row],[Percent Complete]])/100</f>
        <v>0</v>
      </c>
      <c r="HZ91" s="233">
        <f t="shared" si="57"/>
        <v>0</v>
      </c>
      <c r="IA91" s="233">
        <f t="shared" si="57"/>
        <v>0</v>
      </c>
      <c r="IB91" s="233">
        <f t="shared" si="57"/>
        <v>0</v>
      </c>
      <c r="IC91" s="233">
        <f t="shared" si="57"/>
        <v>0</v>
      </c>
      <c r="ID91" s="233">
        <f t="shared" si="57"/>
        <v>0</v>
      </c>
      <c r="IE91" s="233">
        <f t="shared" si="57"/>
        <v>0</v>
      </c>
      <c r="IF91" s="233">
        <f t="shared" si="57"/>
        <v>0</v>
      </c>
      <c r="IG91" s="233">
        <f t="shared" si="57"/>
        <v>0</v>
      </c>
      <c r="IH91" s="233">
        <f t="shared" si="57"/>
        <v>0</v>
      </c>
      <c r="II91" s="233">
        <f t="shared" si="57"/>
        <v>0</v>
      </c>
      <c r="IJ91" s="233">
        <f t="shared" si="57"/>
        <v>0</v>
      </c>
      <c r="IK91" s="233">
        <f t="shared" si="57"/>
        <v>0</v>
      </c>
      <c r="IL91" s="233">
        <f t="shared" si="58"/>
        <v>0</v>
      </c>
      <c r="IM91" s="245">
        <f t="shared" si="59"/>
        <v>0</v>
      </c>
      <c r="IN91" s="246">
        <f t="shared" si="60"/>
        <v>0</v>
      </c>
      <c r="IO91" s="235"/>
      <c r="IP91" s="236">
        <f>List1_1[[#This Row],[Total Estimated Cost ]]-List1_1[[#This Row],[Actual Cost]]</f>
        <v>0</v>
      </c>
      <c r="IQ91" s="237"/>
      <c r="IR91" s="237"/>
      <c r="IS91" s="238"/>
      <c r="IT91" s="239"/>
      <c r="IU91" s="240">
        <f t="shared" si="61"/>
        <v>0</v>
      </c>
      <c r="IV91" s="240">
        <f t="shared" si="62"/>
        <v>0</v>
      </c>
      <c r="IW91" s="240">
        <f t="shared" si="63"/>
        <v>0</v>
      </c>
      <c r="IX91" s="240">
        <f t="shared" si="64"/>
        <v>0</v>
      </c>
      <c r="IY91" s="240">
        <f t="shared" si="65"/>
        <v>0</v>
      </c>
      <c r="IZ91" s="240">
        <f t="shared" si="66"/>
        <v>0</v>
      </c>
      <c r="JA91" s="240">
        <f t="shared" si="67"/>
        <v>0</v>
      </c>
      <c r="JB91" s="240">
        <f t="shared" si="68"/>
        <v>0</v>
      </c>
      <c r="JC91" s="240">
        <f t="shared" si="69"/>
        <v>0</v>
      </c>
      <c r="JD91" s="240">
        <f t="shared" si="70"/>
        <v>0</v>
      </c>
      <c r="JE91" s="240">
        <f t="shared" si="71"/>
        <v>0</v>
      </c>
      <c r="JF91" s="240">
        <f t="shared" si="72"/>
        <v>0</v>
      </c>
      <c r="JG91" s="240">
        <f t="shared" si="73"/>
        <v>0</v>
      </c>
      <c r="JH91" s="241">
        <f t="shared" si="74"/>
        <v>0</v>
      </c>
      <c r="JI91" s="307"/>
      <c r="JJ91" s="243"/>
    </row>
    <row r="92" spans="1:270" x14ac:dyDescent="0.55000000000000004">
      <c r="A92" s="213">
        <v>81</v>
      </c>
      <c r="B92" s="214"/>
      <c r="C92" s="215"/>
      <c r="D92" s="215"/>
      <c r="E92" s="215"/>
      <c r="F92" s="215"/>
      <c r="G92" s="215"/>
      <c r="H92" s="215"/>
      <c r="I92" s="215" t="s">
        <v>561</v>
      </c>
      <c r="J92" s="216">
        <v>0</v>
      </c>
      <c r="K92" s="217" t="str">
        <f t="shared" si="75"/>
        <v>not done</v>
      </c>
      <c r="L92" s="64"/>
      <c r="M92" s="219"/>
      <c r="N92" s="220" t="e">
        <f>List1_1[[#This Row],[Latest start date]]</f>
        <v>#VALUE!</v>
      </c>
      <c r="O92" s="221" t="str">
        <f t="shared" si="50"/>
        <v/>
      </c>
      <c r="P92" s="222" t="e">
        <f t="shared" si="51"/>
        <v>#VALUE!</v>
      </c>
      <c r="Q92" s="223" t="e">
        <f t="shared" si="52"/>
        <v>#VALUE!</v>
      </c>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W92" s="224"/>
      <c r="BX92" s="224"/>
      <c r="BY92" s="224"/>
      <c r="BZ92" s="224"/>
      <c r="CA92" s="224"/>
      <c r="CB92" s="224"/>
      <c r="CC92" s="224"/>
      <c r="CD92" s="224"/>
      <c r="CE92" s="224"/>
      <c r="CF92" s="224"/>
      <c r="CG92" s="224"/>
      <c r="CH92" s="224"/>
      <c r="CI92" s="224"/>
      <c r="CJ92" s="224"/>
      <c r="CK92" s="224"/>
      <c r="CL92" s="224"/>
      <c r="CM92" s="224"/>
      <c r="CN92" s="224"/>
      <c r="CO92" s="224"/>
      <c r="CP92" s="224"/>
      <c r="CQ92" s="224"/>
      <c r="CR92" s="224"/>
      <c r="CS92" s="224"/>
      <c r="CT92" s="224"/>
      <c r="CU92" s="224"/>
      <c r="CV92" s="224"/>
      <c r="CW92" s="224"/>
      <c r="CX92" s="224"/>
      <c r="CY92" s="224"/>
      <c r="CZ92" s="224"/>
      <c r="DA92" s="224"/>
      <c r="DB92" s="224"/>
      <c r="DC92" s="224"/>
      <c r="DD92" s="224"/>
      <c r="DE92" s="224"/>
      <c r="DF92" s="224"/>
      <c r="DG92" s="224"/>
      <c r="DH92" s="224"/>
      <c r="DI92" s="224"/>
      <c r="DJ92" s="224"/>
      <c r="DK92" s="224"/>
      <c r="DL92" s="224"/>
      <c r="DM92" s="224"/>
      <c r="DN92" s="224"/>
      <c r="DO92" s="224"/>
      <c r="DP92" s="224"/>
      <c r="DQ92" s="224"/>
      <c r="DR92" s="224"/>
      <c r="DS92" s="224"/>
      <c r="DT92" s="224"/>
      <c r="DU92" s="224"/>
      <c r="DV92" s="224"/>
      <c r="DW92" s="224"/>
      <c r="DX92" s="224"/>
      <c r="DY92" s="224"/>
      <c r="DZ92" s="224"/>
      <c r="EA92" s="224"/>
      <c r="EB92" s="224"/>
      <c r="EC92" s="224"/>
      <c r="ED92" s="224"/>
      <c r="EE92" s="224"/>
      <c r="EF92" s="224"/>
      <c r="EG92" s="224"/>
      <c r="EH92" s="224"/>
      <c r="EI92" s="224"/>
      <c r="EJ92" s="224"/>
      <c r="EK92" s="224"/>
      <c r="EL92" s="224"/>
      <c r="EM92" s="224"/>
      <c r="EN92" s="224"/>
      <c r="EO92" s="224"/>
      <c r="EP92" s="224"/>
      <c r="EQ92" s="224"/>
      <c r="ER92" s="224"/>
      <c r="ES92" s="224"/>
      <c r="ET92" s="224"/>
      <c r="EU92" s="224"/>
      <c r="EV92" s="224"/>
      <c r="EW92" s="224"/>
      <c r="EX92" s="224"/>
      <c r="EY92" s="224"/>
      <c r="EZ92" s="224"/>
      <c r="FA92" s="224"/>
      <c r="FB92" s="224"/>
      <c r="FC92" s="224"/>
      <c r="FD92" s="224"/>
      <c r="FE92" s="224"/>
      <c r="FF92" s="224"/>
      <c r="FG92" s="224"/>
      <c r="FH92" s="224"/>
      <c r="FI92" s="224"/>
      <c r="FJ92" s="224"/>
      <c r="FK92" s="224"/>
      <c r="FL92" s="224"/>
      <c r="FM92" s="224"/>
      <c r="FN92" s="224"/>
      <c r="FO92" s="224"/>
      <c r="FP92" s="224"/>
      <c r="FQ92" s="224"/>
      <c r="FR92" s="224"/>
      <c r="FS92" s="224"/>
      <c r="FT92" s="224"/>
      <c r="FU92" s="224"/>
      <c r="FV92" s="224"/>
      <c r="FW92" s="224"/>
      <c r="FX92" s="224"/>
      <c r="FY92" s="224"/>
      <c r="FZ92" s="224"/>
      <c r="GA92" s="224"/>
      <c r="GB92" s="224"/>
      <c r="GC92" s="224"/>
      <c r="GD92" s="224"/>
      <c r="GE92" s="224"/>
      <c r="GF92" s="224"/>
      <c r="GG92" s="224"/>
      <c r="GH92" s="224"/>
      <c r="GI92" s="224"/>
      <c r="GJ92" s="224"/>
      <c r="GK92" s="224"/>
      <c r="GL92" s="224"/>
      <c r="GM92" s="224"/>
      <c r="GN92" s="224"/>
      <c r="GO92" s="224"/>
      <c r="GP92" s="218"/>
      <c r="GQ92" s="244"/>
      <c r="GR92" s="244"/>
      <c r="GS92" s="244"/>
      <c r="GT92" s="244"/>
      <c r="GU92" s="244"/>
      <c r="GV92" s="226"/>
      <c r="GW92" s="244"/>
      <c r="GX92" s="226"/>
      <c r="GY92" s="226"/>
      <c r="GZ92" s="226"/>
      <c r="HA92" s="226"/>
      <c r="HB92" s="226"/>
      <c r="HC92" s="227"/>
      <c r="HD92" s="228"/>
      <c r="HE92" s="228"/>
      <c r="HF92" s="276">
        <f t="shared" si="53"/>
        <v>0</v>
      </c>
      <c r="HG92" s="276">
        <f>List1_1[[#This Row],[HR 1 Rate 
(autofill)]]*List1_1[[#This Row],[HR 1 Effort ]]</f>
        <v>0</v>
      </c>
      <c r="HH92" s="229"/>
      <c r="HI92" s="228"/>
      <c r="HJ92" s="276">
        <f t="shared" si="54"/>
        <v>0</v>
      </c>
      <c r="HK92" s="276">
        <f>List1_1[[#This Row],[HR 2 Effort ]]*List1_1[[#This Row],[HR 2 Rate 
(autofill)]]</f>
        <v>0</v>
      </c>
      <c r="HL92" s="228"/>
      <c r="HM92" s="228"/>
      <c r="HN92" s="276">
        <f t="shared" si="55"/>
        <v>0</v>
      </c>
      <c r="HO92" s="276">
        <f>List1_1[[#This Row],[HR 3 Rate 
(autofill)]]*List1_1[[#This Row],[HR 3 Effort ]]</f>
        <v>0</v>
      </c>
      <c r="HP92" s="229"/>
      <c r="HQ92" s="228"/>
      <c r="HR92" s="276">
        <f t="shared" si="56"/>
        <v>0</v>
      </c>
      <c r="HS92" s="276">
        <f>List1_1[[#This Row],[HR 4 Rate 
(autofill)]]*List1_1[[#This Row],[HR 4 Effort ]]</f>
        <v>0</v>
      </c>
      <c r="HT92" s="229"/>
      <c r="HU92" s="230">
        <f>List1_1[[#This Row],[HR 1 cost estimate
(autofill)]]+List1_1[[#This Row],[HR 2 cost estimate 
(autofill)]]+List1_1[[#This Row],[HR 3 cost estimate 
(autofill)]]+List1_1[[#This Row],[HR 4 cost estimate 
(autofill)]]</f>
        <v>0</v>
      </c>
      <c r="HV92" s="229"/>
      <c r="HW92" s="229"/>
      <c r="HX92" s="231">
        <f>List1_1[[#This Row],[HR subtotal]]+List1_1[[#This Row],[Estimated Cost of goods &amp; materials / other]]</f>
        <v>0</v>
      </c>
      <c r="HY92" s="232">
        <f>(List1_1[[#This Row],[Total Estimated Cost ]]*List1_1[[#This Row],[Percent Complete]])/100</f>
        <v>0</v>
      </c>
      <c r="HZ92" s="233">
        <f t="shared" ref="HZ92:IK107" si="76">IF($O92="",0,IF(EOMONTH($O92,0)=EOMONTH(HZ$8,0),$HX92,0))</f>
        <v>0</v>
      </c>
      <c r="IA92" s="233">
        <f t="shared" si="76"/>
        <v>0</v>
      </c>
      <c r="IB92" s="233">
        <f t="shared" si="76"/>
        <v>0</v>
      </c>
      <c r="IC92" s="233">
        <f t="shared" si="76"/>
        <v>0</v>
      </c>
      <c r="ID92" s="233">
        <f t="shared" si="76"/>
        <v>0</v>
      </c>
      <c r="IE92" s="233">
        <f t="shared" si="76"/>
        <v>0</v>
      </c>
      <c r="IF92" s="233">
        <f t="shared" si="76"/>
        <v>0</v>
      </c>
      <c r="IG92" s="233">
        <f t="shared" si="76"/>
        <v>0</v>
      </c>
      <c r="IH92" s="233">
        <f t="shared" si="76"/>
        <v>0</v>
      </c>
      <c r="II92" s="233">
        <f t="shared" si="76"/>
        <v>0</v>
      </c>
      <c r="IJ92" s="233">
        <f t="shared" si="76"/>
        <v>0</v>
      </c>
      <c r="IK92" s="233">
        <f t="shared" si="76"/>
        <v>0</v>
      </c>
      <c r="IL92" s="233">
        <f t="shared" si="58"/>
        <v>0</v>
      </c>
      <c r="IM92" s="245">
        <f t="shared" si="59"/>
        <v>0</v>
      </c>
      <c r="IN92" s="246">
        <f t="shared" si="60"/>
        <v>0</v>
      </c>
      <c r="IO92" s="235"/>
      <c r="IP92" s="236">
        <f>List1_1[[#This Row],[Total Estimated Cost ]]-List1_1[[#This Row],[Actual Cost]]</f>
        <v>0</v>
      </c>
      <c r="IQ92" s="237"/>
      <c r="IR92" s="237"/>
      <c r="IS92" s="238"/>
      <c r="IT92" s="239"/>
      <c r="IU92" s="240">
        <f t="shared" si="61"/>
        <v>0</v>
      </c>
      <c r="IV92" s="240">
        <f t="shared" si="62"/>
        <v>0</v>
      </c>
      <c r="IW92" s="240">
        <f t="shared" si="63"/>
        <v>0</v>
      </c>
      <c r="IX92" s="240">
        <f t="shared" si="64"/>
        <v>0</v>
      </c>
      <c r="IY92" s="240">
        <f t="shared" si="65"/>
        <v>0</v>
      </c>
      <c r="IZ92" s="240">
        <f t="shared" si="66"/>
        <v>0</v>
      </c>
      <c r="JA92" s="240">
        <f t="shared" si="67"/>
        <v>0</v>
      </c>
      <c r="JB92" s="240">
        <f t="shared" si="68"/>
        <v>0</v>
      </c>
      <c r="JC92" s="240">
        <f t="shared" si="69"/>
        <v>0</v>
      </c>
      <c r="JD92" s="240">
        <f t="shared" si="70"/>
        <v>0</v>
      </c>
      <c r="JE92" s="240">
        <f t="shared" si="71"/>
        <v>0</v>
      </c>
      <c r="JF92" s="240">
        <f t="shared" si="72"/>
        <v>0</v>
      </c>
      <c r="JG92" s="240">
        <f t="shared" si="73"/>
        <v>0</v>
      </c>
      <c r="JH92" s="241">
        <f t="shared" si="74"/>
        <v>0</v>
      </c>
      <c r="JI92" s="307"/>
      <c r="JJ92" s="243"/>
    </row>
    <row r="93" spans="1:270" x14ac:dyDescent="0.55000000000000004">
      <c r="A93" s="213">
        <v>82</v>
      </c>
      <c r="B93" s="214"/>
      <c r="C93" s="215"/>
      <c r="D93" s="215"/>
      <c r="E93" s="215"/>
      <c r="F93" s="215"/>
      <c r="G93" s="215"/>
      <c r="H93" s="215"/>
      <c r="I93" s="215" t="s">
        <v>561</v>
      </c>
      <c r="J93" s="216">
        <v>0</v>
      </c>
      <c r="K93" s="217" t="str">
        <f t="shared" si="75"/>
        <v>not done</v>
      </c>
      <c r="L93" s="64"/>
      <c r="M93" s="219"/>
      <c r="N93" s="220" t="e">
        <f>List1_1[[#This Row],[Latest start date]]</f>
        <v>#VALUE!</v>
      </c>
      <c r="O93" s="221" t="str">
        <f t="shared" si="50"/>
        <v/>
      </c>
      <c r="P93" s="222" t="e">
        <f t="shared" si="51"/>
        <v>#VALUE!</v>
      </c>
      <c r="Q93" s="223" t="e">
        <f t="shared" si="52"/>
        <v>#VALUE!</v>
      </c>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c r="BY93" s="224"/>
      <c r="BZ93" s="224"/>
      <c r="CA93" s="224"/>
      <c r="CB93" s="224"/>
      <c r="CC93" s="224"/>
      <c r="CD93" s="224"/>
      <c r="CE93" s="224"/>
      <c r="CF93" s="224"/>
      <c r="CG93" s="224"/>
      <c r="CH93" s="224"/>
      <c r="CI93" s="224"/>
      <c r="CJ93" s="224"/>
      <c r="CK93" s="224"/>
      <c r="CL93" s="224"/>
      <c r="CM93" s="224"/>
      <c r="CN93" s="224"/>
      <c r="CO93" s="224"/>
      <c r="CP93" s="224"/>
      <c r="CQ93" s="224"/>
      <c r="CR93" s="224"/>
      <c r="CS93" s="224"/>
      <c r="CT93" s="224"/>
      <c r="CU93" s="224"/>
      <c r="CV93" s="224"/>
      <c r="CW93" s="224"/>
      <c r="CX93" s="224"/>
      <c r="CY93" s="224"/>
      <c r="CZ93" s="224"/>
      <c r="DA93" s="224"/>
      <c r="DB93" s="224"/>
      <c r="DC93" s="224"/>
      <c r="DD93" s="224"/>
      <c r="DE93" s="224"/>
      <c r="DF93" s="224"/>
      <c r="DG93" s="224"/>
      <c r="DH93" s="224"/>
      <c r="DI93" s="224"/>
      <c r="DJ93" s="224"/>
      <c r="DK93" s="224"/>
      <c r="DL93" s="224"/>
      <c r="DM93" s="224"/>
      <c r="DN93" s="224"/>
      <c r="DO93" s="224"/>
      <c r="DP93" s="224"/>
      <c r="DQ93" s="224"/>
      <c r="DR93" s="224"/>
      <c r="DS93" s="224"/>
      <c r="DT93" s="224"/>
      <c r="DU93" s="224"/>
      <c r="DV93" s="224"/>
      <c r="DW93" s="224"/>
      <c r="DX93" s="224"/>
      <c r="DY93" s="224"/>
      <c r="DZ93" s="224"/>
      <c r="EA93" s="224"/>
      <c r="EB93" s="224"/>
      <c r="EC93" s="224"/>
      <c r="ED93" s="224"/>
      <c r="EE93" s="224"/>
      <c r="EF93" s="224"/>
      <c r="EG93" s="224"/>
      <c r="EH93" s="224"/>
      <c r="EI93" s="224"/>
      <c r="EJ93" s="224"/>
      <c r="EK93" s="224"/>
      <c r="EL93" s="224"/>
      <c r="EM93" s="224"/>
      <c r="EN93" s="224"/>
      <c r="EO93" s="224"/>
      <c r="EP93" s="224"/>
      <c r="EQ93" s="224"/>
      <c r="ER93" s="224"/>
      <c r="ES93" s="224"/>
      <c r="ET93" s="224"/>
      <c r="EU93" s="224"/>
      <c r="EV93" s="224"/>
      <c r="EW93" s="224"/>
      <c r="EX93" s="224"/>
      <c r="EY93" s="224"/>
      <c r="EZ93" s="224"/>
      <c r="FA93" s="224"/>
      <c r="FB93" s="224"/>
      <c r="FC93" s="224"/>
      <c r="FD93" s="224"/>
      <c r="FE93" s="224"/>
      <c r="FF93" s="224"/>
      <c r="FG93" s="224"/>
      <c r="FH93" s="224"/>
      <c r="FI93" s="224"/>
      <c r="FJ93" s="224"/>
      <c r="FK93" s="224"/>
      <c r="FL93" s="224"/>
      <c r="FM93" s="224"/>
      <c r="FN93" s="224"/>
      <c r="FO93" s="224"/>
      <c r="FP93" s="224"/>
      <c r="FQ93" s="224"/>
      <c r="FR93" s="224"/>
      <c r="FS93" s="224"/>
      <c r="FT93" s="224"/>
      <c r="FU93" s="224"/>
      <c r="FV93" s="224"/>
      <c r="FW93" s="224"/>
      <c r="FX93" s="224"/>
      <c r="FY93" s="224"/>
      <c r="FZ93" s="224"/>
      <c r="GA93" s="224"/>
      <c r="GB93" s="224"/>
      <c r="GC93" s="224"/>
      <c r="GD93" s="224"/>
      <c r="GE93" s="224"/>
      <c r="GF93" s="224"/>
      <c r="GG93" s="224"/>
      <c r="GH93" s="224"/>
      <c r="GI93" s="224"/>
      <c r="GJ93" s="224"/>
      <c r="GK93" s="224"/>
      <c r="GL93" s="224"/>
      <c r="GM93" s="224"/>
      <c r="GN93" s="224"/>
      <c r="GO93" s="224"/>
      <c r="GP93" s="218"/>
      <c r="GQ93" s="244"/>
      <c r="GR93" s="244"/>
      <c r="GS93" s="244"/>
      <c r="GT93" s="244"/>
      <c r="GU93" s="244"/>
      <c r="GV93" s="226"/>
      <c r="GW93" s="244"/>
      <c r="GX93" s="226"/>
      <c r="GY93" s="226"/>
      <c r="GZ93" s="226"/>
      <c r="HA93" s="226"/>
      <c r="HB93" s="226"/>
      <c r="HC93" s="227"/>
      <c r="HD93" s="228"/>
      <c r="HE93" s="228"/>
      <c r="HF93" s="276">
        <f t="shared" si="53"/>
        <v>0</v>
      </c>
      <c r="HG93" s="276">
        <f>List1_1[[#This Row],[HR 1 Rate 
(autofill)]]*List1_1[[#This Row],[HR 1 Effort ]]</f>
        <v>0</v>
      </c>
      <c r="HH93" s="229"/>
      <c r="HI93" s="228"/>
      <c r="HJ93" s="276">
        <f t="shared" si="54"/>
        <v>0</v>
      </c>
      <c r="HK93" s="276">
        <f>List1_1[[#This Row],[HR 2 Effort ]]*List1_1[[#This Row],[HR 2 Rate 
(autofill)]]</f>
        <v>0</v>
      </c>
      <c r="HL93" s="228"/>
      <c r="HM93" s="228"/>
      <c r="HN93" s="276">
        <f t="shared" si="55"/>
        <v>0</v>
      </c>
      <c r="HO93" s="276">
        <f>List1_1[[#This Row],[HR 3 Rate 
(autofill)]]*List1_1[[#This Row],[HR 3 Effort ]]</f>
        <v>0</v>
      </c>
      <c r="HP93" s="229"/>
      <c r="HQ93" s="228"/>
      <c r="HR93" s="276">
        <f t="shared" si="56"/>
        <v>0</v>
      </c>
      <c r="HS93" s="276">
        <f>List1_1[[#This Row],[HR 4 Rate 
(autofill)]]*List1_1[[#This Row],[HR 4 Effort ]]</f>
        <v>0</v>
      </c>
      <c r="HT93" s="229"/>
      <c r="HU93" s="230">
        <f>List1_1[[#This Row],[HR 1 cost estimate
(autofill)]]+List1_1[[#This Row],[HR 2 cost estimate 
(autofill)]]+List1_1[[#This Row],[HR 3 cost estimate 
(autofill)]]+List1_1[[#This Row],[HR 4 cost estimate 
(autofill)]]</f>
        <v>0</v>
      </c>
      <c r="HV93" s="229"/>
      <c r="HW93" s="229"/>
      <c r="HX93" s="231">
        <f>List1_1[[#This Row],[HR subtotal]]+List1_1[[#This Row],[Estimated Cost of goods &amp; materials / other]]</f>
        <v>0</v>
      </c>
      <c r="HY93" s="232">
        <f>(List1_1[[#This Row],[Total Estimated Cost ]]*List1_1[[#This Row],[Percent Complete]])/100</f>
        <v>0</v>
      </c>
      <c r="HZ93" s="233">
        <f t="shared" si="76"/>
        <v>0</v>
      </c>
      <c r="IA93" s="233">
        <f t="shared" si="76"/>
        <v>0</v>
      </c>
      <c r="IB93" s="233">
        <f t="shared" si="76"/>
        <v>0</v>
      </c>
      <c r="IC93" s="233">
        <f t="shared" si="76"/>
        <v>0</v>
      </c>
      <c r="ID93" s="233">
        <f t="shared" si="76"/>
        <v>0</v>
      </c>
      <c r="IE93" s="233">
        <f t="shared" si="76"/>
        <v>0</v>
      </c>
      <c r="IF93" s="233">
        <f t="shared" si="76"/>
        <v>0</v>
      </c>
      <c r="IG93" s="233">
        <f t="shared" si="76"/>
        <v>0</v>
      </c>
      <c r="IH93" s="233">
        <f t="shared" si="76"/>
        <v>0</v>
      </c>
      <c r="II93" s="233">
        <f t="shared" si="76"/>
        <v>0</v>
      </c>
      <c r="IJ93" s="233">
        <f t="shared" si="76"/>
        <v>0</v>
      </c>
      <c r="IK93" s="233">
        <f t="shared" si="76"/>
        <v>0</v>
      </c>
      <c r="IL93" s="233">
        <f t="shared" si="58"/>
        <v>0</v>
      </c>
      <c r="IM93" s="245">
        <f t="shared" si="59"/>
        <v>0</v>
      </c>
      <c r="IN93" s="246">
        <f t="shared" si="60"/>
        <v>0</v>
      </c>
      <c r="IO93" s="235"/>
      <c r="IP93" s="236">
        <f>List1_1[[#This Row],[Total Estimated Cost ]]-List1_1[[#This Row],[Actual Cost]]</f>
        <v>0</v>
      </c>
      <c r="IQ93" s="237"/>
      <c r="IR93" s="237"/>
      <c r="IS93" s="238"/>
      <c r="IT93" s="239"/>
      <c r="IU93" s="240">
        <f t="shared" si="61"/>
        <v>0</v>
      </c>
      <c r="IV93" s="240">
        <f t="shared" si="62"/>
        <v>0</v>
      </c>
      <c r="IW93" s="240">
        <f t="shared" si="63"/>
        <v>0</v>
      </c>
      <c r="IX93" s="240">
        <f t="shared" si="64"/>
        <v>0</v>
      </c>
      <c r="IY93" s="240">
        <f t="shared" si="65"/>
        <v>0</v>
      </c>
      <c r="IZ93" s="240">
        <f t="shared" si="66"/>
        <v>0</v>
      </c>
      <c r="JA93" s="240">
        <f t="shared" si="67"/>
        <v>0</v>
      </c>
      <c r="JB93" s="240">
        <f t="shared" si="68"/>
        <v>0</v>
      </c>
      <c r="JC93" s="240">
        <f t="shared" si="69"/>
        <v>0</v>
      </c>
      <c r="JD93" s="240">
        <f t="shared" si="70"/>
        <v>0</v>
      </c>
      <c r="JE93" s="240">
        <f t="shared" si="71"/>
        <v>0</v>
      </c>
      <c r="JF93" s="240">
        <f t="shared" si="72"/>
        <v>0</v>
      </c>
      <c r="JG93" s="240">
        <f t="shared" si="73"/>
        <v>0</v>
      </c>
      <c r="JH93" s="241">
        <f t="shared" si="74"/>
        <v>0</v>
      </c>
      <c r="JI93" s="307"/>
      <c r="JJ93" s="243"/>
    </row>
    <row r="94" spans="1:270" x14ac:dyDescent="0.55000000000000004">
      <c r="A94" s="213">
        <v>83</v>
      </c>
      <c r="B94" s="214"/>
      <c r="C94" s="215"/>
      <c r="D94" s="215"/>
      <c r="E94" s="215"/>
      <c r="F94" s="215"/>
      <c r="G94" s="215"/>
      <c r="H94" s="215"/>
      <c r="I94" s="215" t="s">
        <v>561</v>
      </c>
      <c r="J94" s="216">
        <v>0</v>
      </c>
      <c r="K94" s="217" t="str">
        <f t="shared" si="75"/>
        <v>not done</v>
      </c>
      <c r="L94" s="64"/>
      <c r="M94" s="219"/>
      <c r="N94" s="220" t="e">
        <f>List1_1[[#This Row],[Latest start date]]</f>
        <v>#VALUE!</v>
      </c>
      <c r="O94" s="221" t="str">
        <f t="shared" si="50"/>
        <v/>
      </c>
      <c r="P94" s="222" t="e">
        <f t="shared" si="51"/>
        <v>#VALUE!</v>
      </c>
      <c r="Q94" s="223" t="e">
        <f t="shared" si="52"/>
        <v>#VALUE!</v>
      </c>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c r="BZ94" s="224"/>
      <c r="CA94" s="224"/>
      <c r="CB94" s="224"/>
      <c r="CC94" s="224"/>
      <c r="CD94" s="224"/>
      <c r="CE94" s="224"/>
      <c r="CF94" s="224"/>
      <c r="CG94" s="224"/>
      <c r="CH94" s="224"/>
      <c r="CI94" s="224"/>
      <c r="CJ94" s="224"/>
      <c r="CK94" s="224"/>
      <c r="CL94" s="224"/>
      <c r="CM94" s="224"/>
      <c r="CN94" s="224"/>
      <c r="CO94" s="224"/>
      <c r="CP94" s="224"/>
      <c r="CQ94" s="224"/>
      <c r="CR94" s="224"/>
      <c r="CS94" s="224"/>
      <c r="CT94" s="224"/>
      <c r="CU94" s="224"/>
      <c r="CV94" s="224"/>
      <c r="CW94" s="224"/>
      <c r="CX94" s="224"/>
      <c r="CY94" s="224"/>
      <c r="CZ94" s="224"/>
      <c r="DA94" s="224"/>
      <c r="DB94" s="224"/>
      <c r="DC94" s="224"/>
      <c r="DD94" s="224"/>
      <c r="DE94" s="224"/>
      <c r="DF94" s="224"/>
      <c r="DG94" s="224"/>
      <c r="DH94" s="224"/>
      <c r="DI94" s="224"/>
      <c r="DJ94" s="224"/>
      <c r="DK94" s="224"/>
      <c r="DL94" s="224"/>
      <c r="DM94" s="224"/>
      <c r="DN94" s="224"/>
      <c r="DO94" s="224"/>
      <c r="DP94" s="224"/>
      <c r="DQ94" s="224"/>
      <c r="DR94" s="224"/>
      <c r="DS94" s="224"/>
      <c r="DT94" s="224"/>
      <c r="DU94" s="224"/>
      <c r="DV94" s="224"/>
      <c r="DW94" s="224"/>
      <c r="DX94" s="224"/>
      <c r="DY94" s="224"/>
      <c r="DZ94" s="224"/>
      <c r="EA94" s="224"/>
      <c r="EB94" s="224"/>
      <c r="EC94" s="224"/>
      <c r="ED94" s="224"/>
      <c r="EE94" s="224"/>
      <c r="EF94" s="224"/>
      <c r="EG94" s="224"/>
      <c r="EH94" s="224"/>
      <c r="EI94" s="224"/>
      <c r="EJ94" s="224"/>
      <c r="EK94" s="224"/>
      <c r="EL94" s="224"/>
      <c r="EM94" s="224"/>
      <c r="EN94" s="224"/>
      <c r="EO94" s="224"/>
      <c r="EP94" s="224"/>
      <c r="EQ94" s="224"/>
      <c r="ER94" s="224"/>
      <c r="ES94" s="224"/>
      <c r="ET94" s="224"/>
      <c r="EU94" s="224"/>
      <c r="EV94" s="224"/>
      <c r="EW94" s="224"/>
      <c r="EX94" s="224"/>
      <c r="EY94" s="224"/>
      <c r="EZ94" s="224"/>
      <c r="FA94" s="224"/>
      <c r="FB94" s="224"/>
      <c r="FC94" s="224"/>
      <c r="FD94" s="224"/>
      <c r="FE94" s="224"/>
      <c r="FF94" s="224"/>
      <c r="FG94" s="224"/>
      <c r="FH94" s="224"/>
      <c r="FI94" s="224"/>
      <c r="FJ94" s="224"/>
      <c r="FK94" s="224"/>
      <c r="FL94" s="224"/>
      <c r="FM94" s="224"/>
      <c r="FN94" s="224"/>
      <c r="FO94" s="224"/>
      <c r="FP94" s="224"/>
      <c r="FQ94" s="224"/>
      <c r="FR94" s="224"/>
      <c r="FS94" s="224"/>
      <c r="FT94" s="224"/>
      <c r="FU94" s="224"/>
      <c r="FV94" s="224"/>
      <c r="FW94" s="224"/>
      <c r="FX94" s="224"/>
      <c r="FY94" s="224"/>
      <c r="FZ94" s="224"/>
      <c r="GA94" s="224"/>
      <c r="GB94" s="224"/>
      <c r="GC94" s="224"/>
      <c r="GD94" s="224"/>
      <c r="GE94" s="224"/>
      <c r="GF94" s="224"/>
      <c r="GG94" s="224"/>
      <c r="GH94" s="224"/>
      <c r="GI94" s="224"/>
      <c r="GJ94" s="224"/>
      <c r="GK94" s="224"/>
      <c r="GL94" s="224"/>
      <c r="GM94" s="224"/>
      <c r="GN94" s="224"/>
      <c r="GO94" s="224"/>
      <c r="GP94" s="218"/>
      <c r="GQ94" s="244"/>
      <c r="GR94" s="244"/>
      <c r="GS94" s="244"/>
      <c r="GT94" s="244"/>
      <c r="GU94" s="244"/>
      <c r="GV94" s="226"/>
      <c r="GW94" s="244"/>
      <c r="GX94" s="226"/>
      <c r="GY94" s="226"/>
      <c r="GZ94" s="226"/>
      <c r="HA94" s="226"/>
      <c r="HB94" s="226"/>
      <c r="HC94" s="227"/>
      <c r="HD94" s="228"/>
      <c r="HE94" s="228"/>
      <c r="HF94" s="276">
        <f t="shared" si="53"/>
        <v>0</v>
      </c>
      <c r="HG94" s="276">
        <f>List1_1[[#This Row],[HR 1 Rate 
(autofill)]]*List1_1[[#This Row],[HR 1 Effort ]]</f>
        <v>0</v>
      </c>
      <c r="HH94" s="229"/>
      <c r="HI94" s="228"/>
      <c r="HJ94" s="276">
        <f t="shared" si="54"/>
        <v>0</v>
      </c>
      <c r="HK94" s="276">
        <f>List1_1[[#This Row],[HR 2 Effort ]]*List1_1[[#This Row],[HR 2 Rate 
(autofill)]]</f>
        <v>0</v>
      </c>
      <c r="HL94" s="228"/>
      <c r="HM94" s="228"/>
      <c r="HN94" s="276">
        <f t="shared" si="55"/>
        <v>0</v>
      </c>
      <c r="HO94" s="276">
        <f>List1_1[[#This Row],[HR 3 Rate 
(autofill)]]*List1_1[[#This Row],[HR 3 Effort ]]</f>
        <v>0</v>
      </c>
      <c r="HP94" s="229"/>
      <c r="HQ94" s="228"/>
      <c r="HR94" s="276">
        <f t="shared" si="56"/>
        <v>0</v>
      </c>
      <c r="HS94" s="276">
        <f>List1_1[[#This Row],[HR 4 Rate 
(autofill)]]*List1_1[[#This Row],[HR 4 Effort ]]</f>
        <v>0</v>
      </c>
      <c r="HT94" s="229"/>
      <c r="HU94" s="230">
        <f>List1_1[[#This Row],[HR 1 cost estimate
(autofill)]]+List1_1[[#This Row],[HR 2 cost estimate 
(autofill)]]+List1_1[[#This Row],[HR 3 cost estimate 
(autofill)]]+List1_1[[#This Row],[HR 4 cost estimate 
(autofill)]]</f>
        <v>0</v>
      </c>
      <c r="HV94" s="229"/>
      <c r="HW94" s="229"/>
      <c r="HX94" s="231">
        <f>List1_1[[#This Row],[HR subtotal]]+List1_1[[#This Row],[Estimated Cost of goods &amp; materials / other]]</f>
        <v>0</v>
      </c>
      <c r="HY94" s="232">
        <f>(List1_1[[#This Row],[Total Estimated Cost ]]*List1_1[[#This Row],[Percent Complete]])/100</f>
        <v>0</v>
      </c>
      <c r="HZ94" s="233">
        <f t="shared" si="76"/>
        <v>0</v>
      </c>
      <c r="IA94" s="233">
        <f t="shared" si="76"/>
        <v>0</v>
      </c>
      <c r="IB94" s="233">
        <f t="shared" si="76"/>
        <v>0</v>
      </c>
      <c r="IC94" s="233">
        <f t="shared" si="76"/>
        <v>0</v>
      </c>
      <c r="ID94" s="233">
        <f t="shared" si="76"/>
        <v>0</v>
      </c>
      <c r="IE94" s="233">
        <f t="shared" si="76"/>
        <v>0</v>
      </c>
      <c r="IF94" s="233">
        <f t="shared" si="76"/>
        <v>0</v>
      </c>
      <c r="IG94" s="233">
        <f t="shared" si="76"/>
        <v>0</v>
      </c>
      <c r="IH94" s="233">
        <f t="shared" si="76"/>
        <v>0</v>
      </c>
      <c r="II94" s="233">
        <f t="shared" si="76"/>
        <v>0</v>
      </c>
      <c r="IJ94" s="233">
        <f t="shared" si="76"/>
        <v>0</v>
      </c>
      <c r="IK94" s="233">
        <f t="shared" si="76"/>
        <v>0</v>
      </c>
      <c r="IL94" s="233">
        <f t="shared" si="58"/>
        <v>0</v>
      </c>
      <c r="IM94" s="245">
        <f t="shared" si="59"/>
        <v>0</v>
      </c>
      <c r="IN94" s="246">
        <f t="shared" si="60"/>
        <v>0</v>
      </c>
      <c r="IO94" s="235"/>
      <c r="IP94" s="236">
        <f>List1_1[[#This Row],[Total Estimated Cost ]]-List1_1[[#This Row],[Actual Cost]]</f>
        <v>0</v>
      </c>
      <c r="IQ94" s="237"/>
      <c r="IR94" s="237"/>
      <c r="IS94" s="238"/>
      <c r="IT94" s="239"/>
      <c r="IU94" s="240">
        <f t="shared" si="61"/>
        <v>0</v>
      </c>
      <c r="IV94" s="240">
        <f t="shared" si="62"/>
        <v>0</v>
      </c>
      <c r="IW94" s="240">
        <f t="shared" si="63"/>
        <v>0</v>
      </c>
      <c r="IX94" s="240">
        <f t="shared" si="64"/>
        <v>0</v>
      </c>
      <c r="IY94" s="240">
        <f t="shared" si="65"/>
        <v>0</v>
      </c>
      <c r="IZ94" s="240">
        <f t="shared" si="66"/>
        <v>0</v>
      </c>
      <c r="JA94" s="240">
        <f t="shared" si="67"/>
        <v>0</v>
      </c>
      <c r="JB94" s="240">
        <f t="shared" si="68"/>
        <v>0</v>
      </c>
      <c r="JC94" s="240">
        <f t="shared" si="69"/>
        <v>0</v>
      </c>
      <c r="JD94" s="240">
        <f t="shared" si="70"/>
        <v>0</v>
      </c>
      <c r="JE94" s="240">
        <f t="shared" si="71"/>
        <v>0</v>
      </c>
      <c r="JF94" s="240">
        <f t="shared" si="72"/>
        <v>0</v>
      </c>
      <c r="JG94" s="240">
        <f t="shared" si="73"/>
        <v>0</v>
      </c>
      <c r="JH94" s="241">
        <f t="shared" si="74"/>
        <v>0</v>
      </c>
      <c r="JI94" s="307"/>
      <c r="JJ94" s="243"/>
    </row>
    <row r="95" spans="1:270" x14ac:dyDescent="0.55000000000000004">
      <c r="A95" s="213">
        <v>84</v>
      </c>
      <c r="B95" s="214"/>
      <c r="C95" s="215"/>
      <c r="D95" s="215"/>
      <c r="E95" s="215"/>
      <c r="F95" s="215"/>
      <c r="G95" s="215"/>
      <c r="H95" s="215"/>
      <c r="I95" s="215" t="s">
        <v>561</v>
      </c>
      <c r="J95" s="216">
        <v>0</v>
      </c>
      <c r="K95" s="217" t="str">
        <f t="shared" si="75"/>
        <v>not done</v>
      </c>
      <c r="L95" s="64"/>
      <c r="M95" s="219"/>
      <c r="N95" s="220" t="e">
        <f>List1_1[[#This Row],[Latest start date]]</f>
        <v>#VALUE!</v>
      </c>
      <c r="O95" s="221" t="str">
        <f t="shared" si="50"/>
        <v/>
      </c>
      <c r="P95" s="222" t="e">
        <f t="shared" si="51"/>
        <v>#VALUE!</v>
      </c>
      <c r="Q95" s="223" t="e">
        <f t="shared" si="52"/>
        <v>#VALUE!</v>
      </c>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24"/>
      <c r="BY95" s="224"/>
      <c r="BZ95" s="224"/>
      <c r="CA95" s="224"/>
      <c r="CB95" s="224"/>
      <c r="CC95" s="224"/>
      <c r="CD95" s="224"/>
      <c r="CE95" s="224"/>
      <c r="CF95" s="224"/>
      <c r="CG95" s="224"/>
      <c r="CH95" s="224"/>
      <c r="CI95" s="224"/>
      <c r="CJ95" s="224"/>
      <c r="CK95" s="224"/>
      <c r="CL95" s="224"/>
      <c r="CM95" s="224"/>
      <c r="CN95" s="224"/>
      <c r="CO95" s="224"/>
      <c r="CP95" s="224"/>
      <c r="CQ95" s="224"/>
      <c r="CR95" s="224"/>
      <c r="CS95" s="224"/>
      <c r="CT95" s="224"/>
      <c r="CU95" s="224"/>
      <c r="CV95" s="224"/>
      <c r="CW95" s="224"/>
      <c r="CX95" s="224"/>
      <c r="CY95" s="224"/>
      <c r="CZ95" s="224"/>
      <c r="DA95" s="224"/>
      <c r="DB95" s="224"/>
      <c r="DC95" s="224"/>
      <c r="DD95" s="224"/>
      <c r="DE95" s="224"/>
      <c r="DF95" s="224"/>
      <c r="DG95" s="224"/>
      <c r="DH95" s="224"/>
      <c r="DI95" s="224"/>
      <c r="DJ95" s="224"/>
      <c r="DK95" s="224"/>
      <c r="DL95" s="224"/>
      <c r="DM95" s="224"/>
      <c r="DN95" s="224"/>
      <c r="DO95" s="224"/>
      <c r="DP95" s="224"/>
      <c r="DQ95" s="224"/>
      <c r="DR95" s="224"/>
      <c r="DS95" s="224"/>
      <c r="DT95" s="224"/>
      <c r="DU95" s="224"/>
      <c r="DV95" s="224"/>
      <c r="DW95" s="224"/>
      <c r="DX95" s="224"/>
      <c r="DY95" s="224"/>
      <c r="DZ95" s="224"/>
      <c r="EA95" s="224"/>
      <c r="EB95" s="224"/>
      <c r="EC95" s="224"/>
      <c r="ED95" s="224"/>
      <c r="EE95" s="224"/>
      <c r="EF95" s="224"/>
      <c r="EG95" s="224"/>
      <c r="EH95" s="224"/>
      <c r="EI95" s="224"/>
      <c r="EJ95" s="224"/>
      <c r="EK95" s="224"/>
      <c r="EL95" s="224"/>
      <c r="EM95" s="224"/>
      <c r="EN95" s="224"/>
      <c r="EO95" s="224"/>
      <c r="EP95" s="224"/>
      <c r="EQ95" s="224"/>
      <c r="ER95" s="224"/>
      <c r="ES95" s="224"/>
      <c r="ET95" s="224"/>
      <c r="EU95" s="224"/>
      <c r="EV95" s="224"/>
      <c r="EW95" s="224"/>
      <c r="EX95" s="224"/>
      <c r="EY95" s="224"/>
      <c r="EZ95" s="224"/>
      <c r="FA95" s="224"/>
      <c r="FB95" s="224"/>
      <c r="FC95" s="224"/>
      <c r="FD95" s="224"/>
      <c r="FE95" s="224"/>
      <c r="FF95" s="224"/>
      <c r="FG95" s="224"/>
      <c r="FH95" s="224"/>
      <c r="FI95" s="224"/>
      <c r="FJ95" s="224"/>
      <c r="FK95" s="224"/>
      <c r="FL95" s="224"/>
      <c r="FM95" s="224"/>
      <c r="FN95" s="224"/>
      <c r="FO95" s="224"/>
      <c r="FP95" s="224"/>
      <c r="FQ95" s="224"/>
      <c r="FR95" s="224"/>
      <c r="FS95" s="224"/>
      <c r="FT95" s="224"/>
      <c r="FU95" s="224"/>
      <c r="FV95" s="224"/>
      <c r="FW95" s="224"/>
      <c r="FX95" s="224"/>
      <c r="FY95" s="224"/>
      <c r="FZ95" s="224"/>
      <c r="GA95" s="224"/>
      <c r="GB95" s="224"/>
      <c r="GC95" s="224"/>
      <c r="GD95" s="224"/>
      <c r="GE95" s="224"/>
      <c r="GF95" s="224"/>
      <c r="GG95" s="224"/>
      <c r="GH95" s="224"/>
      <c r="GI95" s="224"/>
      <c r="GJ95" s="224"/>
      <c r="GK95" s="224"/>
      <c r="GL95" s="224"/>
      <c r="GM95" s="224"/>
      <c r="GN95" s="224"/>
      <c r="GO95" s="224"/>
      <c r="GP95" s="218"/>
      <c r="GQ95" s="244"/>
      <c r="GR95" s="244"/>
      <c r="GS95" s="244"/>
      <c r="GT95" s="244"/>
      <c r="GU95" s="244"/>
      <c r="GV95" s="226"/>
      <c r="GW95" s="244"/>
      <c r="GX95" s="226"/>
      <c r="GY95" s="226"/>
      <c r="GZ95" s="226"/>
      <c r="HA95" s="226"/>
      <c r="HB95" s="226"/>
      <c r="HC95" s="227"/>
      <c r="HD95" s="228"/>
      <c r="HE95" s="228"/>
      <c r="HF95" s="276">
        <f t="shared" si="53"/>
        <v>0</v>
      </c>
      <c r="HG95" s="276">
        <f>List1_1[[#This Row],[HR 1 Rate 
(autofill)]]*List1_1[[#This Row],[HR 1 Effort ]]</f>
        <v>0</v>
      </c>
      <c r="HH95" s="229"/>
      <c r="HI95" s="228"/>
      <c r="HJ95" s="276">
        <f t="shared" si="54"/>
        <v>0</v>
      </c>
      <c r="HK95" s="276">
        <f>List1_1[[#This Row],[HR 2 Effort ]]*List1_1[[#This Row],[HR 2 Rate 
(autofill)]]</f>
        <v>0</v>
      </c>
      <c r="HL95" s="228"/>
      <c r="HM95" s="228"/>
      <c r="HN95" s="276">
        <f t="shared" si="55"/>
        <v>0</v>
      </c>
      <c r="HO95" s="276">
        <f>List1_1[[#This Row],[HR 3 Rate 
(autofill)]]*List1_1[[#This Row],[HR 3 Effort ]]</f>
        <v>0</v>
      </c>
      <c r="HP95" s="229"/>
      <c r="HQ95" s="228"/>
      <c r="HR95" s="276">
        <f t="shared" si="56"/>
        <v>0</v>
      </c>
      <c r="HS95" s="276">
        <f>List1_1[[#This Row],[HR 4 Rate 
(autofill)]]*List1_1[[#This Row],[HR 4 Effort ]]</f>
        <v>0</v>
      </c>
      <c r="HT95" s="229"/>
      <c r="HU95" s="230">
        <f>List1_1[[#This Row],[HR 1 cost estimate
(autofill)]]+List1_1[[#This Row],[HR 2 cost estimate 
(autofill)]]+List1_1[[#This Row],[HR 3 cost estimate 
(autofill)]]+List1_1[[#This Row],[HR 4 cost estimate 
(autofill)]]</f>
        <v>0</v>
      </c>
      <c r="HV95" s="229"/>
      <c r="HW95" s="229"/>
      <c r="HX95" s="231">
        <f>List1_1[[#This Row],[HR subtotal]]+List1_1[[#This Row],[Estimated Cost of goods &amp; materials / other]]</f>
        <v>0</v>
      </c>
      <c r="HY95" s="232">
        <f>(List1_1[[#This Row],[Total Estimated Cost ]]*List1_1[[#This Row],[Percent Complete]])/100</f>
        <v>0</v>
      </c>
      <c r="HZ95" s="233">
        <f t="shared" si="76"/>
        <v>0</v>
      </c>
      <c r="IA95" s="233">
        <f t="shared" si="76"/>
        <v>0</v>
      </c>
      <c r="IB95" s="233">
        <f t="shared" si="76"/>
        <v>0</v>
      </c>
      <c r="IC95" s="233">
        <f t="shared" si="76"/>
        <v>0</v>
      </c>
      <c r="ID95" s="233">
        <f t="shared" si="76"/>
        <v>0</v>
      </c>
      <c r="IE95" s="233">
        <f t="shared" si="76"/>
        <v>0</v>
      </c>
      <c r="IF95" s="233">
        <f t="shared" si="76"/>
        <v>0</v>
      </c>
      <c r="IG95" s="233">
        <f t="shared" si="76"/>
        <v>0</v>
      </c>
      <c r="IH95" s="233">
        <f t="shared" si="76"/>
        <v>0</v>
      </c>
      <c r="II95" s="233">
        <f t="shared" si="76"/>
        <v>0</v>
      </c>
      <c r="IJ95" s="233">
        <f t="shared" si="76"/>
        <v>0</v>
      </c>
      <c r="IK95" s="233">
        <f t="shared" si="76"/>
        <v>0</v>
      </c>
      <c r="IL95" s="233">
        <f t="shared" si="58"/>
        <v>0</v>
      </c>
      <c r="IM95" s="245">
        <f t="shared" si="59"/>
        <v>0</v>
      </c>
      <c r="IN95" s="246">
        <f t="shared" si="60"/>
        <v>0</v>
      </c>
      <c r="IO95" s="235"/>
      <c r="IP95" s="236">
        <f>List1_1[[#This Row],[Total Estimated Cost ]]-List1_1[[#This Row],[Actual Cost]]</f>
        <v>0</v>
      </c>
      <c r="IQ95" s="237"/>
      <c r="IR95" s="237"/>
      <c r="IS95" s="238"/>
      <c r="IT95" s="239"/>
      <c r="IU95" s="240">
        <f t="shared" si="61"/>
        <v>0</v>
      </c>
      <c r="IV95" s="240">
        <f t="shared" si="62"/>
        <v>0</v>
      </c>
      <c r="IW95" s="240">
        <f t="shared" si="63"/>
        <v>0</v>
      </c>
      <c r="IX95" s="240">
        <f t="shared" si="64"/>
        <v>0</v>
      </c>
      <c r="IY95" s="240">
        <f t="shared" si="65"/>
        <v>0</v>
      </c>
      <c r="IZ95" s="240">
        <f t="shared" si="66"/>
        <v>0</v>
      </c>
      <c r="JA95" s="240">
        <f t="shared" si="67"/>
        <v>0</v>
      </c>
      <c r="JB95" s="240">
        <f t="shared" si="68"/>
        <v>0</v>
      </c>
      <c r="JC95" s="240">
        <f t="shared" si="69"/>
        <v>0</v>
      </c>
      <c r="JD95" s="240">
        <f t="shared" si="70"/>
        <v>0</v>
      </c>
      <c r="JE95" s="240">
        <f t="shared" si="71"/>
        <v>0</v>
      </c>
      <c r="JF95" s="240">
        <f t="shared" si="72"/>
        <v>0</v>
      </c>
      <c r="JG95" s="240">
        <f t="shared" si="73"/>
        <v>0</v>
      </c>
      <c r="JH95" s="241">
        <f t="shared" si="74"/>
        <v>0</v>
      </c>
      <c r="JI95" s="307"/>
      <c r="JJ95" s="243"/>
    </row>
    <row r="96" spans="1:270" x14ac:dyDescent="0.55000000000000004">
      <c r="A96" s="213">
        <v>85</v>
      </c>
      <c r="B96" s="214"/>
      <c r="C96" s="215"/>
      <c r="D96" s="215"/>
      <c r="E96" s="215"/>
      <c r="F96" s="215"/>
      <c r="G96" s="215"/>
      <c r="H96" s="215"/>
      <c r="I96" s="215" t="s">
        <v>561</v>
      </c>
      <c r="J96" s="216">
        <v>0</v>
      </c>
      <c r="K96" s="217" t="str">
        <f t="shared" si="75"/>
        <v>not done</v>
      </c>
      <c r="L96" s="64"/>
      <c r="M96" s="219"/>
      <c r="N96" s="220" t="e">
        <f>List1_1[[#This Row],[Latest start date]]</f>
        <v>#VALUE!</v>
      </c>
      <c r="O96" s="221" t="str">
        <f t="shared" si="50"/>
        <v/>
      </c>
      <c r="P96" s="222" t="e">
        <f t="shared" si="51"/>
        <v>#VALUE!</v>
      </c>
      <c r="Q96" s="223" t="e">
        <f t="shared" si="52"/>
        <v>#VALUE!</v>
      </c>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224"/>
      <c r="CA96" s="224"/>
      <c r="CB96" s="224"/>
      <c r="CC96" s="224"/>
      <c r="CD96" s="224"/>
      <c r="CE96" s="224"/>
      <c r="CF96" s="224"/>
      <c r="CG96" s="224"/>
      <c r="CH96" s="224"/>
      <c r="CI96" s="224"/>
      <c r="CJ96" s="224"/>
      <c r="CK96" s="224"/>
      <c r="CL96" s="224"/>
      <c r="CM96" s="224"/>
      <c r="CN96" s="224"/>
      <c r="CO96" s="224"/>
      <c r="CP96" s="224"/>
      <c r="CQ96" s="224"/>
      <c r="CR96" s="224"/>
      <c r="CS96" s="224"/>
      <c r="CT96" s="224"/>
      <c r="CU96" s="224"/>
      <c r="CV96" s="224"/>
      <c r="CW96" s="224"/>
      <c r="CX96" s="224"/>
      <c r="CY96" s="224"/>
      <c r="CZ96" s="224"/>
      <c r="DA96" s="224"/>
      <c r="DB96" s="224"/>
      <c r="DC96" s="224"/>
      <c r="DD96" s="224"/>
      <c r="DE96" s="224"/>
      <c r="DF96" s="224"/>
      <c r="DG96" s="224"/>
      <c r="DH96" s="224"/>
      <c r="DI96" s="224"/>
      <c r="DJ96" s="224"/>
      <c r="DK96" s="224"/>
      <c r="DL96" s="224"/>
      <c r="DM96" s="224"/>
      <c r="DN96" s="224"/>
      <c r="DO96" s="224"/>
      <c r="DP96" s="224"/>
      <c r="DQ96" s="224"/>
      <c r="DR96" s="224"/>
      <c r="DS96" s="224"/>
      <c r="DT96" s="224"/>
      <c r="DU96" s="224"/>
      <c r="DV96" s="224"/>
      <c r="DW96" s="224"/>
      <c r="DX96" s="224"/>
      <c r="DY96" s="224"/>
      <c r="DZ96" s="224"/>
      <c r="EA96" s="224"/>
      <c r="EB96" s="224"/>
      <c r="EC96" s="224"/>
      <c r="ED96" s="224"/>
      <c r="EE96" s="224"/>
      <c r="EF96" s="224"/>
      <c r="EG96" s="224"/>
      <c r="EH96" s="224"/>
      <c r="EI96" s="224"/>
      <c r="EJ96" s="224"/>
      <c r="EK96" s="224"/>
      <c r="EL96" s="224"/>
      <c r="EM96" s="224"/>
      <c r="EN96" s="224"/>
      <c r="EO96" s="224"/>
      <c r="EP96" s="224"/>
      <c r="EQ96" s="224"/>
      <c r="ER96" s="224"/>
      <c r="ES96" s="224"/>
      <c r="ET96" s="224"/>
      <c r="EU96" s="224"/>
      <c r="EV96" s="224"/>
      <c r="EW96" s="224"/>
      <c r="EX96" s="224"/>
      <c r="EY96" s="224"/>
      <c r="EZ96" s="224"/>
      <c r="FA96" s="224"/>
      <c r="FB96" s="224"/>
      <c r="FC96" s="224"/>
      <c r="FD96" s="224"/>
      <c r="FE96" s="224"/>
      <c r="FF96" s="224"/>
      <c r="FG96" s="224"/>
      <c r="FH96" s="224"/>
      <c r="FI96" s="224"/>
      <c r="FJ96" s="224"/>
      <c r="FK96" s="224"/>
      <c r="FL96" s="224"/>
      <c r="FM96" s="224"/>
      <c r="FN96" s="224"/>
      <c r="FO96" s="224"/>
      <c r="FP96" s="224"/>
      <c r="FQ96" s="224"/>
      <c r="FR96" s="224"/>
      <c r="FS96" s="224"/>
      <c r="FT96" s="224"/>
      <c r="FU96" s="224"/>
      <c r="FV96" s="224"/>
      <c r="FW96" s="224"/>
      <c r="FX96" s="224"/>
      <c r="FY96" s="224"/>
      <c r="FZ96" s="224"/>
      <c r="GA96" s="224"/>
      <c r="GB96" s="224"/>
      <c r="GC96" s="224"/>
      <c r="GD96" s="224"/>
      <c r="GE96" s="224"/>
      <c r="GF96" s="224"/>
      <c r="GG96" s="224"/>
      <c r="GH96" s="224"/>
      <c r="GI96" s="224"/>
      <c r="GJ96" s="224"/>
      <c r="GK96" s="224"/>
      <c r="GL96" s="224"/>
      <c r="GM96" s="224"/>
      <c r="GN96" s="224"/>
      <c r="GO96" s="224"/>
      <c r="GP96" s="218"/>
      <c r="GQ96" s="244"/>
      <c r="GR96" s="244"/>
      <c r="GS96" s="244"/>
      <c r="GT96" s="244"/>
      <c r="GU96" s="244"/>
      <c r="GV96" s="226"/>
      <c r="GW96" s="244"/>
      <c r="GX96" s="226"/>
      <c r="GY96" s="226"/>
      <c r="GZ96" s="226"/>
      <c r="HA96" s="226"/>
      <c r="HB96" s="226"/>
      <c r="HC96" s="227"/>
      <c r="HD96" s="228"/>
      <c r="HE96" s="228"/>
      <c r="HF96" s="276">
        <f t="shared" si="53"/>
        <v>0</v>
      </c>
      <c r="HG96" s="276">
        <f>List1_1[[#This Row],[HR 1 Rate 
(autofill)]]*List1_1[[#This Row],[HR 1 Effort ]]</f>
        <v>0</v>
      </c>
      <c r="HH96" s="229"/>
      <c r="HI96" s="228"/>
      <c r="HJ96" s="276">
        <f t="shared" si="54"/>
        <v>0</v>
      </c>
      <c r="HK96" s="276">
        <f>List1_1[[#This Row],[HR 2 Effort ]]*List1_1[[#This Row],[HR 2 Rate 
(autofill)]]</f>
        <v>0</v>
      </c>
      <c r="HL96" s="228"/>
      <c r="HM96" s="228"/>
      <c r="HN96" s="276">
        <f t="shared" si="55"/>
        <v>0</v>
      </c>
      <c r="HO96" s="276">
        <f>List1_1[[#This Row],[HR 3 Rate 
(autofill)]]*List1_1[[#This Row],[HR 3 Effort ]]</f>
        <v>0</v>
      </c>
      <c r="HP96" s="229"/>
      <c r="HQ96" s="228"/>
      <c r="HR96" s="276">
        <f t="shared" si="56"/>
        <v>0</v>
      </c>
      <c r="HS96" s="276">
        <f>List1_1[[#This Row],[HR 4 Rate 
(autofill)]]*List1_1[[#This Row],[HR 4 Effort ]]</f>
        <v>0</v>
      </c>
      <c r="HT96" s="229"/>
      <c r="HU96" s="230">
        <f>List1_1[[#This Row],[HR 1 cost estimate
(autofill)]]+List1_1[[#This Row],[HR 2 cost estimate 
(autofill)]]+List1_1[[#This Row],[HR 3 cost estimate 
(autofill)]]+List1_1[[#This Row],[HR 4 cost estimate 
(autofill)]]</f>
        <v>0</v>
      </c>
      <c r="HV96" s="229"/>
      <c r="HW96" s="229"/>
      <c r="HX96" s="231">
        <f>List1_1[[#This Row],[HR subtotal]]+List1_1[[#This Row],[Estimated Cost of goods &amp; materials / other]]</f>
        <v>0</v>
      </c>
      <c r="HY96" s="232">
        <f>(List1_1[[#This Row],[Total Estimated Cost ]]*List1_1[[#This Row],[Percent Complete]])/100</f>
        <v>0</v>
      </c>
      <c r="HZ96" s="233">
        <f t="shared" si="76"/>
        <v>0</v>
      </c>
      <c r="IA96" s="233">
        <f t="shared" si="76"/>
        <v>0</v>
      </c>
      <c r="IB96" s="233">
        <f t="shared" si="76"/>
        <v>0</v>
      </c>
      <c r="IC96" s="233">
        <f t="shared" si="76"/>
        <v>0</v>
      </c>
      <c r="ID96" s="233">
        <f t="shared" si="76"/>
        <v>0</v>
      </c>
      <c r="IE96" s="233">
        <f t="shared" si="76"/>
        <v>0</v>
      </c>
      <c r="IF96" s="233">
        <f t="shared" si="76"/>
        <v>0</v>
      </c>
      <c r="IG96" s="233">
        <f t="shared" si="76"/>
        <v>0</v>
      </c>
      <c r="IH96" s="233">
        <f t="shared" si="76"/>
        <v>0</v>
      </c>
      <c r="II96" s="233">
        <f t="shared" si="76"/>
        <v>0</v>
      </c>
      <c r="IJ96" s="233">
        <f t="shared" si="76"/>
        <v>0</v>
      </c>
      <c r="IK96" s="233">
        <f t="shared" si="76"/>
        <v>0</v>
      </c>
      <c r="IL96" s="233">
        <f t="shared" si="58"/>
        <v>0</v>
      </c>
      <c r="IM96" s="245">
        <f t="shared" si="59"/>
        <v>0</v>
      </c>
      <c r="IN96" s="246">
        <f t="shared" si="60"/>
        <v>0</v>
      </c>
      <c r="IO96" s="235"/>
      <c r="IP96" s="236">
        <f>List1_1[[#This Row],[Total Estimated Cost ]]-List1_1[[#This Row],[Actual Cost]]</f>
        <v>0</v>
      </c>
      <c r="IQ96" s="237"/>
      <c r="IR96" s="237"/>
      <c r="IS96" s="238"/>
      <c r="IT96" s="239"/>
      <c r="IU96" s="240">
        <f t="shared" si="61"/>
        <v>0</v>
      </c>
      <c r="IV96" s="240">
        <f t="shared" si="62"/>
        <v>0</v>
      </c>
      <c r="IW96" s="240">
        <f t="shared" si="63"/>
        <v>0</v>
      </c>
      <c r="IX96" s="240">
        <f t="shared" si="64"/>
        <v>0</v>
      </c>
      <c r="IY96" s="240">
        <f t="shared" si="65"/>
        <v>0</v>
      </c>
      <c r="IZ96" s="240">
        <f t="shared" si="66"/>
        <v>0</v>
      </c>
      <c r="JA96" s="240">
        <f t="shared" si="67"/>
        <v>0</v>
      </c>
      <c r="JB96" s="240">
        <f t="shared" si="68"/>
        <v>0</v>
      </c>
      <c r="JC96" s="240">
        <f t="shared" si="69"/>
        <v>0</v>
      </c>
      <c r="JD96" s="240">
        <f t="shared" si="70"/>
        <v>0</v>
      </c>
      <c r="JE96" s="240">
        <f t="shared" si="71"/>
        <v>0</v>
      </c>
      <c r="JF96" s="240">
        <f t="shared" si="72"/>
        <v>0</v>
      </c>
      <c r="JG96" s="240">
        <f t="shared" si="73"/>
        <v>0</v>
      </c>
      <c r="JH96" s="241">
        <f t="shared" si="74"/>
        <v>0</v>
      </c>
      <c r="JI96" s="307"/>
      <c r="JJ96" s="243"/>
    </row>
    <row r="97" spans="1:270" x14ac:dyDescent="0.55000000000000004">
      <c r="A97" s="213">
        <v>86</v>
      </c>
      <c r="B97" s="214"/>
      <c r="C97" s="215"/>
      <c r="D97" s="215"/>
      <c r="E97" s="215"/>
      <c r="F97" s="215"/>
      <c r="G97" s="215"/>
      <c r="H97" s="215"/>
      <c r="I97" s="215" t="s">
        <v>561</v>
      </c>
      <c r="J97" s="216">
        <v>0</v>
      </c>
      <c r="K97" s="217" t="str">
        <f t="shared" si="75"/>
        <v>not done</v>
      </c>
      <c r="L97" s="64"/>
      <c r="M97" s="219"/>
      <c r="N97" s="220" t="e">
        <f>List1_1[[#This Row],[Latest start date]]</f>
        <v>#VALUE!</v>
      </c>
      <c r="O97" s="221" t="str">
        <f t="shared" si="50"/>
        <v/>
      </c>
      <c r="P97" s="222" t="e">
        <f t="shared" si="51"/>
        <v>#VALUE!</v>
      </c>
      <c r="Q97" s="223" t="e">
        <f t="shared" si="52"/>
        <v>#VALUE!</v>
      </c>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W97" s="224"/>
      <c r="BX97" s="224"/>
      <c r="BY97" s="224"/>
      <c r="BZ97" s="224"/>
      <c r="CA97" s="224"/>
      <c r="CB97" s="224"/>
      <c r="CC97" s="224"/>
      <c r="CD97" s="224"/>
      <c r="CE97" s="224"/>
      <c r="CF97" s="224"/>
      <c r="CG97" s="224"/>
      <c r="CH97" s="224"/>
      <c r="CI97" s="224"/>
      <c r="CJ97" s="224"/>
      <c r="CK97" s="224"/>
      <c r="CL97" s="224"/>
      <c r="CM97" s="224"/>
      <c r="CN97" s="224"/>
      <c r="CO97" s="224"/>
      <c r="CP97" s="224"/>
      <c r="CQ97" s="224"/>
      <c r="CR97" s="224"/>
      <c r="CS97" s="224"/>
      <c r="CT97" s="224"/>
      <c r="CU97" s="224"/>
      <c r="CV97" s="224"/>
      <c r="CW97" s="224"/>
      <c r="CX97" s="224"/>
      <c r="CY97" s="224"/>
      <c r="CZ97" s="224"/>
      <c r="DA97" s="224"/>
      <c r="DB97" s="224"/>
      <c r="DC97" s="224"/>
      <c r="DD97" s="224"/>
      <c r="DE97" s="224"/>
      <c r="DF97" s="224"/>
      <c r="DG97" s="224"/>
      <c r="DH97" s="224"/>
      <c r="DI97" s="224"/>
      <c r="DJ97" s="224"/>
      <c r="DK97" s="224"/>
      <c r="DL97" s="224"/>
      <c r="DM97" s="224"/>
      <c r="DN97" s="224"/>
      <c r="DO97" s="224"/>
      <c r="DP97" s="224"/>
      <c r="DQ97" s="224"/>
      <c r="DR97" s="224"/>
      <c r="DS97" s="224"/>
      <c r="DT97" s="224"/>
      <c r="DU97" s="224"/>
      <c r="DV97" s="224"/>
      <c r="DW97" s="224"/>
      <c r="DX97" s="224"/>
      <c r="DY97" s="224"/>
      <c r="DZ97" s="224"/>
      <c r="EA97" s="224"/>
      <c r="EB97" s="224"/>
      <c r="EC97" s="224"/>
      <c r="ED97" s="224"/>
      <c r="EE97" s="224"/>
      <c r="EF97" s="224"/>
      <c r="EG97" s="224"/>
      <c r="EH97" s="224"/>
      <c r="EI97" s="224"/>
      <c r="EJ97" s="224"/>
      <c r="EK97" s="224"/>
      <c r="EL97" s="224"/>
      <c r="EM97" s="224"/>
      <c r="EN97" s="224"/>
      <c r="EO97" s="224"/>
      <c r="EP97" s="224"/>
      <c r="EQ97" s="224"/>
      <c r="ER97" s="224"/>
      <c r="ES97" s="224"/>
      <c r="ET97" s="224"/>
      <c r="EU97" s="224"/>
      <c r="EV97" s="224"/>
      <c r="EW97" s="224"/>
      <c r="EX97" s="224"/>
      <c r="EY97" s="224"/>
      <c r="EZ97" s="224"/>
      <c r="FA97" s="224"/>
      <c r="FB97" s="224"/>
      <c r="FC97" s="224"/>
      <c r="FD97" s="224"/>
      <c r="FE97" s="224"/>
      <c r="FF97" s="224"/>
      <c r="FG97" s="224"/>
      <c r="FH97" s="224"/>
      <c r="FI97" s="224"/>
      <c r="FJ97" s="224"/>
      <c r="FK97" s="224"/>
      <c r="FL97" s="224"/>
      <c r="FM97" s="224"/>
      <c r="FN97" s="224"/>
      <c r="FO97" s="224"/>
      <c r="FP97" s="224"/>
      <c r="FQ97" s="224"/>
      <c r="FR97" s="224"/>
      <c r="FS97" s="224"/>
      <c r="FT97" s="224"/>
      <c r="FU97" s="224"/>
      <c r="FV97" s="224"/>
      <c r="FW97" s="224"/>
      <c r="FX97" s="224"/>
      <c r="FY97" s="224"/>
      <c r="FZ97" s="224"/>
      <c r="GA97" s="224"/>
      <c r="GB97" s="224"/>
      <c r="GC97" s="224"/>
      <c r="GD97" s="224"/>
      <c r="GE97" s="224"/>
      <c r="GF97" s="224"/>
      <c r="GG97" s="224"/>
      <c r="GH97" s="224"/>
      <c r="GI97" s="224"/>
      <c r="GJ97" s="224"/>
      <c r="GK97" s="224"/>
      <c r="GL97" s="224"/>
      <c r="GM97" s="224"/>
      <c r="GN97" s="224"/>
      <c r="GO97" s="224"/>
      <c r="GP97" s="218"/>
      <c r="GQ97" s="244"/>
      <c r="GR97" s="244"/>
      <c r="GS97" s="244"/>
      <c r="GT97" s="244"/>
      <c r="GU97" s="244"/>
      <c r="GV97" s="226"/>
      <c r="GW97" s="244"/>
      <c r="GX97" s="226"/>
      <c r="GY97" s="226"/>
      <c r="GZ97" s="226"/>
      <c r="HA97" s="226"/>
      <c r="HB97" s="226"/>
      <c r="HC97" s="227"/>
      <c r="HD97" s="228"/>
      <c r="HE97" s="228"/>
      <c r="HF97" s="276">
        <f t="shared" si="53"/>
        <v>0</v>
      </c>
      <c r="HG97" s="276">
        <f>List1_1[[#This Row],[HR 1 Rate 
(autofill)]]*List1_1[[#This Row],[HR 1 Effort ]]</f>
        <v>0</v>
      </c>
      <c r="HH97" s="229"/>
      <c r="HI97" s="228"/>
      <c r="HJ97" s="276">
        <f t="shared" si="54"/>
        <v>0</v>
      </c>
      <c r="HK97" s="276">
        <f>List1_1[[#This Row],[HR 2 Effort ]]*List1_1[[#This Row],[HR 2 Rate 
(autofill)]]</f>
        <v>0</v>
      </c>
      <c r="HL97" s="228"/>
      <c r="HM97" s="228"/>
      <c r="HN97" s="276">
        <f t="shared" si="55"/>
        <v>0</v>
      </c>
      <c r="HO97" s="276">
        <f>List1_1[[#This Row],[HR 3 Rate 
(autofill)]]*List1_1[[#This Row],[HR 3 Effort ]]</f>
        <v>0</v>
      </c>
      <c r="HP97" s="229"/>
      <c r="HQ97" s="228"/>
      <c r="HR97" s="276">
        <f t="shared" si="56"/>
        <v>0</v>
      </c>
      <c r="HS97" s="276">
        <f>List1_1[[#This Row],[HR 4 Rate 
(autofill)]]*List1_1[[#This Row],[HR 4 Effort ]]</f>
        <v>0</v>
      </c>
      <c r="HT97" s="229"/>
      <c r="HU97" s="230">
        <f>List1_1[[#This Row],[HR 1 cost estimate
(autofill)]]+List1_1[[#This Row],[HR 2 cost estimate 
(autofill)]]+List1_1[[#This Row],[HR 3 cost estimate 
(autofill)]]+List1_1[[#This Row],[HR 4 cost estimate 
(autofill)]]</f>
        <v>0</v>
      </c>
      <c r="HV97" s="229"/>
      <c r="HW97" s="229"/>
      <c r="HX97" s="231">
        <f>List1_1[[#This Row],[HR subtotal]]+List1_1[[#This Row],[Estimated Cost of goods &amp; materials / other]]</f>
        <v>0</v>
      </c>
      <c r="HY97" s="232">
        <f>(List1_1[[#This Row],[Total Estimated Cost ]]*List1_1[[#This Row],[Percent Complete]])/100</f>
        <v>0</v>
      </c>
      <c r="HZ97" s="233">
        <f t="shared" si="76"/>
        <v>0</v>
      </c>
      <c r="IA97" s="233">
        <f t="shared" si="76"/>
        <v>0</v>
      </c>
      <c r="IB97" s="233">
        <f t="shared" si="76"/>
        <v>0</v>
      </c>
      <c r="IC97" s="233">
        <f t="shared" si="76"/>
        <v>0</v>
      </c>
      <c r="ID97" s="233">
        <f t="shared" si="76"/>
        <v>0</v>
      </c>
      <c r="IE97" s="233">
        <f t="shared" si="76"/>
        <v>0</v>
      </c>
      <c r="IF97" s="233">
        <f t="shared" si="76"/>
        <v>0</v>
      </c>
      <c r="IG97" s="233">
        <f t="shared" si="76"/>
        <v>0</v>
      </c>
      <c r="IH97" s="233">
        <f t="shared" si="76"/>
        <v>0</v>
      </c>
      <c r="II97" s="233">
        <f t="shared" si="76"/>
        <v>0</v>
      </c>
      <c r="IJ97" s="233">
        <f t="shared" si="76"/>
        <v>0</v>
      </c>
      <c r="IK97" s="233">
        <f t="shared" si="76"/>
        <v>0</v>
      </c>
      <c r="IL97" s="233">
        <f t="shared" si="58"/>
        <v>0</v>
      </c>
      <c r="IM97" s="245">
        <f t="shared" si="59"/>
        <v>0</v>
      </c>
      <c r="IN97" s="246">
        <f t="shared" si="60"/>
        <v>0</v>
      </c>
      <c r="IO97" s="235"/>
      <c r="IP97" s="236">
        <f>List1_1[[#This Row],[Total Estimated Cost ]]-List1_1[[#This Row],[Actual Cost]]</f>
        <v>0</v>
      </c>
      <c r="IQ97" s="237"/>
      <c r="IR97" s="237"/>
      <c r="IS97" s="238"/>
      <c r="IT97" s="239"/>
      <c r="IU97" s="240">
        <f t="shared" si="61"/>
        <v>0</v>
      </c>
      <c r="IV97" s="240">
        <f t="shared" si="62"/>
        <v>0</v>
      </c>
      <c r="IW97" s="240">
        <f t="shared" si="63"/>
        <v>0</v>
      </c>
      <c r="IX97" s="240">
        <f t="shared" si="64"/>
        <v>0</v>
      </c>
      <c r="IY97" s="240">
        <f t="shared" si="65"/>
        <v>0</v>
      </c>
      <c r="IZ97" s="240">
        <f t="shared" si="66"/>
        <v>0</v>
      </c>
      <c r="JA97" s="240">
        <f t="shared" si="67"/>
        <v>0</v>
      </c>
      <c r="JB97" s="240">
        <f t="shared" si="68"/>
        <v>0</v>
      </c>
      <c r="JC97" s="240">
        <f t="shared" si="69"/>
        <v>0</v>
      </c>
      <c r="JD97" s="240">
        <f t="shared" si="70"/>
        <v>0</v>
      </c>
      <c r="JE97" s="240">
        <f t="shared" si="71"/>
        <v>0</v>
      </c>
      <c r="JF97" s="240">
        <f t="shared" si="72"/>
        <v>0</v>
      </c>
      <c r="JG97" s="240">
        <f t="shared" si="73"/>
        <v>0</v>
      </c>
      <c r="JH97" s="241">
        <f t="shared" si="74"/>
        <v>0</v>
      </c>
      <c r="JI97" s="307"/>
      <c r="JJ97" s="243"/>
    </row>
    <row r="98" spans="1:270" x14ac:dyDescent="0.55000000000000004">
      <c r="A98" s="213">
        <v>87</v>
      </c>
      <c r="B98" s="214"/>
      <c r="C98" s="215"/>
      <c r="D98" s="215"/>
      <c r="E98" s="215"/>
      <c r="F98" s="215"/>
      <c r="G98" s="215"/>
      <c r="H98" s="215"/>
      <c r="I98" s="215" t="s">
        <v>561</v>
      </c>
      <c r="J98" s="216">
        <v>0</v>
      </c>
      <c r="K98" s="217" t="str">
        <f t="shared" si="75"/>
        <v>not done</v>
      </c>
      <c r="L98" s="64"/>
      <c r="M98" s="219"/>
      <c r="N98" s="220" t="e">
        <f>List1_1[[#This Row],[Latest start date]]</f>
        <v>#VALUE!</v>
      </c>
      <c r="O98" s="221" t="str">
        <f t="shared" si="50"/>
        <v/>
      </c>
      <c r="P98" s="222" t="e">
        <f t="shared" si="51"/>
        <v>#VALUE!</v>
      </c>
      <c r="Q98" s="223" t="e">
        <f t="shared" si="52"/>
        <v>#VALUE!</v>
      </c>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4"/>
      <c r="BX98" s="224"/>
      <c r="BY98" s="224"/>
      <c r="BZ98" s="224"/>
      <c r="CA98" s="224"/>
      <c r="CB98" s="224"/>
      <c r="CC98" s="224"/>
      <c r="CD98" s="224"/>
      <c r="CE98" s="224"/>
      <c r="CF98" s="224"/>
      <c r="CG98" s="224"/>
      <c r="CH98" s="224"/>
      <c r="CI98" s="224"/>
      <c r="CJ98" s="224"/>
      <c r="CK98" s="224"/>
      <c r="CL98" s="224"/>
      <c r="CM98" s="224"/>
      <c r="CN98" s="224"/>
      <c r="CO98" s="224"/>
      <c r="CP98" s="224"/>
      <c r="CQ98" s="224"/>
      <c r="CR98" s="224"/>
      <c r="CS98" s="224"/>
      <c r="CT98" s="224"/>
      <c r="CU98" s="224"/>
      <c r="CV98" s="224"/>
      <c r="CW98" s="224"/>
      <c r="CX98" s="224"/>
      <c r="CY98" s="224"/>
      <c r="CZ98" s="224"/>
      <c r="DA98" s="224"/>
      <c r="DB98" s="224"/>
      <c r="DC98" s="224"/>
      <c r="DD98" s="224"/>
      <c r="DE98" s="224"/>
      <c r="DF98" s="224"/>
      <c r="DG98" s="224"/>
      <c r="DH98" s="224"/>
      <c r="DI98" s="224"/>
      <c r="DJ98" s="224"/>
      <c r="DK98" s="224"/>
      <c r="DL98" s="224"/>
      <c r="DM98" s="224"/>
      <c r="DN98" s="224"/>
      <c r="DO98" s="224"/>
      <c r="DP98" s="224"/>
      <c r="DQ98" s="224"/>
      <c r="DR98" s="224"/>
      <c r="DS98" s="224"/>
      <c r="DT98" s="224"/>
      <c r="DU98" s="224"/>
      <c r="DV98" s="224"/>
      <c r="DW98" s="224"/>
      <c r="DX98" s="224"/>
      <c r="DY98" s="224"/>
      <c r="DZ98" s="224"/>
      <c r="EA98" s="224"/>
      <c r="EB98" s="224"/>
      <c r="EC98" s="224"/>
      <c r="ED98" s="224"/>
      <c r="EE98" s="224"/>
      <c r="EF98" s="224"/>
      <c r="EG98" s="224"/>
      <c r="EH98" s="224"/>
      <c r="EI98" s="224"/>
      <c r="EJ98" s="224"/>
      <c r="EK98" s="224"/>
      <c r="EL98" s="224"/>
      <c r="EM98" s="224"/>
      <c r="EN98" s="224"/>
      <c r="EO98" s="224"/>
      <c r="EP98" s="224"/>
      <c r="EQ98" s="224"/>
      <c r="ER98" s="224"/>
      <c r="ES98" s="224"/>
      <c r="ET98" s="224"/>
      <c r="EU98" s="224"/>
      <c r="EV98" s="224"/>
      <c r="EW98" s="224"/>
      <c r="EX98" s="224"/>
      <c r="EY98" s="224"/>
      <c r="EZ98" s="224"/>
      <c r="FA98" s="224"/>
      <c r="FB98" s="224"/>
      <c r="FC98" s="224"/>
      <c r="FD98" s="224"/>
      <c r="FE98" s="224"/>
      <c r="FF98" s="224"/>
      <c r="FG98" s="224"/>
      <c r="FH98" s="224"/>
      <c r="FI98" s="224"/>
      <c r="FJ98" s="224"/>
      <c r="FK98" s="224"/>
      <c r="FL98" s="224"/>
      <c r="FM98" s="224"/>
      <c r="FN98" s="224"/>
      <c r="FO98" s="224"/>
      <c r="FP98" s="224"/>
      <c r="FQ98" s="224"/>
      <c r="FR98" s="224"/>
      <c r="FS98" s="224"/>
      <c r="FT98" s="224"/>
      <c r="FU98" s="224"/>
      <c r="FV98" s="224"/>
      <c r="FW98" s="224"/>
      <c r="FX98" s="224"/>
      <c r="FY98" s="224"/>
      <c r="FZ98" s="224"/>
      <c r="GA98" s="224"/>
      <c r="GB98" s="224"/>
      <c r="GC98" s="224"/>
      <c r="GD98" s="224"/>
      <c r="GE98" s="224"/>
      <c r="GF98" s="224"/>
      <c r="GG98" s="224"/>
      <c r="GH98" s="224"/>
      <c r="GI98" s="224"/>
      <c r="GJ98" s="224"/>
      <c r="GK98" s="224"/>
      <c r="GL98" s="224"/>
      <c r="GM98" s="224"/>
      <c r="GN98" s="224"/>
      <c r="GO98" s="224"/>
      <c r="GP98" s="218"/>
      <c r="GQ98" s="244"/>
      <c r="GR98" s="244"/>
      <c r="GS98" s="244"/>
      <c r="GT98" s="244"/>
      <c r="GU98" s="244"/>
      <c r="GV98" s="226"/>
      <c r="GW98" s="244"/>
      <c r="GX98" s="226"/>
      <c r="GY98" s="226"/>
      <c r="GZ98" s="226"/>
      <c r="HA98" s="226"/>
      <c r="HB98" s="226"/>
      <c r="HC98" s="227"/>
      <c r="HD98" s="228"/>
      <c r="HE98" s="228"/>
      <c r="HF98" s="276">
        <f t="shared" si="53"/>
        <v>0</v>
      </c>
      <c r="HG98" s="276">
        <f>List1_1[[#This Row],[HR 1 Rate 
(autofill)]]*List1_1[[#This Row],[HR 1 Effort ]]</f>
        <v>0</v>
      </c>
      <c r="HH98" s="229"/>
      <c r="HI98" s="228"/>
      <c r="HJ98" s="276">
        <f t="shared" si="54"/>
        <v>0</v>
      </c>
      <c r="HK98" s="276">
        <f>List1_1[[#This Row],[HR 2 Effort ]]*List1_1[[#This Row],[HR 2 Rate 
(autofill)]]</f>
        <v>0</v>
      </c>
      <c r="HL98" s="228"/>
      <c r="HM98" s="228"/>
      <c r="HN98" s="276">
        <f t="shared" si="55"/>
        <v>0</v>
      </c>
      <c r="HO98" s="276">
        <f>List1_1[[#This Row],[HR 3 Rate 
(autofill)]]*List1_1[[#This Row],[HR 3 Effort ]]</f>
        <v>0</v>
      </c>
      <c r="HP98" s="229"/>
      <c r="HQ98" s="228"/>
      <c r="HR98" s="276">
        <f t="shared" si="56"/>
        <v>0</v>
      </c>
      <c r="HS98" s="276">
        <f>List1_1[[#This Row],[HR 4 Rate 
(autofill)]]*List1_1[[#This Row],[HR 4 Effort ]]</f>
        <v>0</v>
      </c>
      <c r="HT98" s="229"/>
      <c r="HU98" s="230">
        <f>List1_1[[#This Row],[HR 1 cost estimate
(autofill)]]+List1_1[[#This Row],[HR 2 cost estimate 
(autofill)]]+List1_1[[#This Row],[HR 3 cost estimate 
(autofill)]]+List1_1[[#This Row],[HR 4 cost estimate 
(autofill)]]</f>
        <v>0</v>
      </c>
      <c r="HV98" s="229"/>
      <c r="HW98" s="229"/>
      <c r="HX98" s="231">
        <f>List1_1[[#This Row],[HR subtotal]]+List1_1[[#This Row],[Estimated Cost of goods &amp; materials / other]]</f>
        <v>0</v>
      </c>
      <c r="HY98" s="232">
        <f>(List1_1[[#This Row],[Total Estimated Cost ]]*List1_1[[#This Row],[Percent Complete]])/100</f>
        <v>0</v>
      </c>
      <c r="HZ98" s="233">
        <f t="shared" si="76"/>
        <v>0</v>
      </c>
      <c r="IA98" s="233">
        <f t="shared" si="76"/>
        <v>0</v>
      </c>
      <c r="IB98" s="233">
        <f t="shared" si="76"/>
        <v>0</v>
      </c>
      <c r="IC98" s="233">
        <f t="shared" si="76"/>
        <v>0</v>
      </c>
      <c r="ID98" s="233">
        <f t="shared" si="76"/>
        <v>0</v>
      </c>
      <c r="IE98" s="233">
        <f t="shared" si="76"/>
        <v>0</v>
      </c>
      <c r="IF98" s="233">
        <f t="shared" si="76"/>
        <v>0</v>
      </c>
      <c r="IG98" s="233">
        <f t="shared" si="76"/>
        <v>0</v>
      </c>
      <c r="IH98" s="233">
        <f t="shared" si="76"/>
        <v>0</v>
      </c>
      <c r="II98" s="233">
        <f t="shared" si="76"/>
        <v>0</v>
      </c>
      <c r="IJ98" s="233">
        <f t="shared" si="76"/>
        <v>0</v>
      </c>
      <c r="IK98" s="233">
        <f t="shared" si="76"/>
        <v>0</v>
      </c>
      <c r="IL98" s="233">
        <f t="shared" si="58"/>
        <v>0</v>
      </c>
      <c r="IM98" s="245">
        <f t="shared" si="59"/>
        <v>0</v>
      </c>
      <c r="IN98" s="246">
        <f t="shared" si="60"/>
        <v>0</v>
      </c>
      <c r="IO98" s="235"/>
      <c r="IP98" s="236">
        <f>List1_1[[#This Row],[Total Estimated Cost ]]-List1_1[[#This Row],[Actual Cost]]</f>
        <v>0</v>
      </c>
      <c r="IQ98" s="237"/>
      <c r="IR98" s="237"/>
      <c r="IS98" s="238"/>
      <c r="IT98" s="239"/>
      <c r="IU98" s="240">
        <f t="shared" si="61"/>
        <v>0</v>
      </c>
      <c r="IV98" s="240">
        <f t="shared" si="62"/>
        <v>0</v>
      </c>
      <c r="IW98" s="240">
        <f t="shared" si="63"/>
        <v>0</v>
      </c>
      <c r="IX98" s="240">
        <f t="shared" si="64"/>
        <v>0</v>
      </c>
      <c r="IY98" s="240">
        <f t="shared" si="65"/>
        <v>0</v>
      </c>
      <c r="IZ98" s="240">
        <f t="shared" si="66"/>
        <v>0</v>
      </c>
      <c r="JA98" s="240">
        <f t="shared" si="67"/>
        <v>0</v>
      </c>
      <c r="JB98" s="240">
        <f t="shared" si="68"/>
        <v>0</v>
      </c>
      <c r="JC98" s="240">
        <f t="shared" si="69"/>
        <v>0</v>
      </c>
      <c r="JD98" s="240">
        <f t="shared" si="70"/>
        <v>0</v>
      </c>
      <c r="JE98" s="240">
        <f t="shared" si="71"/>
        <v>0</v>
      </c>
      <c r="JF98" s="240">
        <f t="shared" si="72"/>
        <v>0</v>
      </c>
      <c r="JG98" s="240">
        <f t="shared" si="73"/>
        <v>0</v>
      </c>
      <c r="JH98" s="241">
        <f t="shared" si="74"/>
        <v>0</v>
      </c>
      <c r="JI98" s="307"/>
      <c r="JJ98" s="243"/>
    </row>
    <row r="99" spans="1:270" x14ac:dyDescent="0.55000000000000004">
      <c r="A99" s="213">
        <v>88</v>
      </c>
      <c r="B99" s="214"/>
      <c r="C99" s="215"/>
      <c r="D99" s="215"/>
      <c r="E99" s="215"/>
      <c r="F99" s="215"/>
      <c r="G99" s="215"/>
      <c r="H99" s="215"/>
      <c r="I99" s="215" t="s">
        <v>561</v>
      </c>
      <c r="J99" s="216">
        <v>0</v>
      </c>
      <c r="K99" s="217" t="str">
        <f t="shared" si="75"/>
        <v>not done</v>
      </c>
      <c r="L99" s="64"/>
      <c r="M99" s="219"/>
      <c r="N99" s="220" t="e">
        <f>List1_1[[#This Row],[Latest start date]]</f>
        <v>#VALUE!</v>
      </c>
      <c r="O99" s="221" t="str">
        <f t="shared" si="50"/>
        <v/>
      </c>
      <c r="P99" s="222" t="e">
        <f t="shared" si="51"/>
        <v>#VALUE!</v>
      </c>
      <c r="Q99" s="223" t="e">
        <f t="shared" si="52"/>
        <v>#VALUE!</v>
      </c>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c r="DE99" s="224"/>
      <c r="DF99" s="224"/>
      <c r="DG99" s="224"/>
      <c r="DH99" s="224"/>
      <c r="DI99" s="224"/>
      <c r="DJ99" s="224"/>
      <c r="DK99" s="224"/>
      <c r="DL99" s="224"/>
      <c r="DM99" s="224"/>
      <c r="DN99" s="224"/>
      <c r="DO99" s="224"/>
      <c r="DP99" s="224"/>
      <c r="DQ99" s="224"/>
      <c r="DR99" s="224"/>
      <c r="DS99" s="224"/>
      <c r="DT99" s="224"/>
      <c r="DU99" s="224"/>
      <c r="DV99" s="224"/>
      <c r="DW99" s="224"/>
      <c r="DX99" s="224"/>
      <c r="DY99" s="224"/>
      <c r="DZ99" s="224"/>
      <c r="EA99" s="224"/>
      <c r="EB99" s="224"/>
      <c r="EC99" s="224"/>
      <c r="ED99" s="224"/>
      <c r="EE99" s="224"/>
      <c r="EF99" s="224"/>
      <c r="EG99" s="224"/>
      <c r="EH99" s="224"/>
      <c r="EI99" s="224"/>
      <c r="EJ99" s="224"/>
      <c r="EK99" s="224"/>
      <c r="EL99" s="224"/>
      <c r="EM99" s="224"/>
      <c r="EN99" s="224"/>
      <c r="EO99" s="224"/>
      <c r="EP99" s="224"/>
      <c r="EQ99" s="224"/>
      <c r="ER99" s="224"/>
      <c r="ES99" s="224"/>
      <c r="ET99" s="224"/>
      <c r="EU99" s="224"/>
      <c r="EV99" s="224"/>
      <c r="EW99" s="224"/>
      <c r="EX99" s="224"/>
      <c r="EY99" s="224"/>
      <c r="EZ99" s="224"/>
      <c r="FA99" s="224"/>
      <c r="FB99" s="224"/>
      <c r="FC99" s="224"/>
      <c r="FD99" s="224"/>
      <c r="FE99" s="224"/>
      <c r="FF99" s="224"/>
      <c r="FG99" s="224"/>
      <c r="FH99" s="224"/>
      <c r="FI99" s="224"/>
      <c r="FJ99" s="224"/>
      <c r="FK99" s="224"/>
      <c r="FL99" s="224"/>
      <c r="FM99" s="224"/>
      <c r="FN99" s="224"/>
      <c r="FO99" s="224"/>
      <c r="FP99" s="224"/>
      <c r="FQ99" s="224"/>
      <c r="FR99" s="224"/>
      <c r="FS99" s="224"/>
      <c r="FT99" s="224"/>
      <c r="FU99" s="224"/>
      <c r="FV99" s="224"/>
      <c r="FW99" s="224"/>
      <c r="FX99" s="224"/>
      <c r="FY99" s="224"/>
      <c r="FZ99" s="224"/>
      <c r="GA99" s="224"/>
      <c r="GB99" s="224"/>
      <c r="GC99" s="224"/>
      <c r="GD99" s="224"/>
      <c r="GE99" s="224"/>
      <c r="GF99" s="224"/>
      <c r="GG99" s="224"/>
      <c r="GH99" s="224"/>
      <c r="GI99" s="224"/>
      <c r="GJ99" s="224"/>
      <c r="GK99" s="224"/>
      <c r="GL99" s="224"/>
      <c r="GM99" s="224"/>
      <c r="GN99" s="224"/>
      <c r="GO99" s="224"/>
      <c r="GP99" s="218"/>
      <c r="GQ99" s="244"/>
      <c r="GR99" s="244"/>
      <c r="GS99" s="244"/>
      <c r="GT99" s="244"/>
      <c r="GU99" s="244"/>
      <c r="GV99" s="226"/>
      <c r="GW99" s="244"/>
      <c r="GX99" s="226"/>
      <c r="GY99" s="226"/>
      <c r="GZ99" s="226"/>
      <c r="HA99" s="226"/>
      <c r="HB99" s="226"/>
      <c r="HC99" s="227"/>
      <c r="HD99" s="228"/>
      <c r="HE99" s="228"/>
      <c r="HF99" s="276">
        <f t="shared" si="53"/>
        <v>0</v>
      </c>
      <c r="HG99" s="276">
        <f>List1_1[[#This Row],[HR 1 Rate 
(autofill)]]*List1_1[[#This Row],[HR 1 Effort ]]</f>
        <v>0</v>
      </c>
      <c r="HH99" s="229"/>
      <c r="HI99" s="228"/>
      <c r="HJ99" s="276">
        <f t="shared" si="54"/>
        <v>0</v>
      </c>
      <c r="HK99" s="276">
        <f>List1_1[[#This Row],[HR 2 Effort ]]*List1_1[[#This Row],[HR 2 Rate 
(autofill)]]</f>
        <v>0</v>
      </c>
      <c r="HL99" s="228"/>
      <c r="HM99" s="228"/>
      <c r="HN99" s="276">
        <f t="shared" si="55"/>
        <v>0</v>
      </c>
      <c r="HO99" s="276">
        <f>List1_1[[#This Row],[HR 3 Rate 
(autofill)]]*List1_1[[#This Row],[HR 3 Effort ]]</f>
        <v>0</v>
      </c>
      <c r="HP99" s="229"/>
      <c r="HQ99" s="228"/>
      <c r="HR99" s="276">
        <f t="shared" si="56"/>
        <v>0</v>
      </c>
      <c r="HS99" s="276">
        <f>List1_1[[#This Row],[HR 4 Rate 
(autofill)]]*List1_1[[#This Row],[HR 4 Effort ]]</f>
        <v>0</v>
      </c>
      <c r="HT99" s="229"/>
      <c r="HU99" s="230">
        <f>List1_1[[#This Row],[HR 1 cost estimate
(autofill)]]+List1_1[[#This Row],[HR 2 cost estimate 
(autofill)]]+List1_1[[#This Row],[HR 3 cost estimate 
(autofill)]]+List1_1[[#This Row],[HR 4 cost estimate 
(autofill)]]</f>
        <v>0</v>
      </c>
      <c r="HV99" s="229"/>
      <c r="HW99" s="229"/>
      <c r="HX99" s="231">
        <f>List1_1[[#This Row],[HR subtotal]]+List1_1[[#This Row],[Estimated Cost of goods &amp; materials / other]]</f>
        <v>0</v>
      </c>
      <c r="HY99" s="232">
        <f>(List1_1[[#This Row],[Total Estimated Cost ]]*List1_1[[#This Row],[Percent Complete]])/100</f>
        <v>0</v>
      </c>
      <c r="HZ99" s="233">
        <f t="shared" si="76"/>
        <v>0</v>
      </c>
      <c r="IA99" s="233">
        <f t="shared" si="76"/>
        <v>0</v>
      </c>
      <c r="IB99" s="233">
        <f t="shared" si="76"/>
        <v>0</v>
      </c>
      <c r="IC99" s="233">
        <f t="shared" si="76"/>
        <v>0</v>
      </c>
      <c r="ID99" s="233">
        <f t="shared" si="76"/>
        <v>0</v>
      </c>
      <c r="IE99" s="233">
        <f t="shared" si="76"/>
        <v>0</v>
      </c>
      <c r="IF99" s="233">
        <f t="shared" si="76"/>
        <v>0</v>
      </c>
      <c r="IG99" s="233">
        <f t="shared" si="76"/>
        <v>0</v>
      </c>
      <c r="IH99" s="233">
        <f t="shared" si="76"/>
        <v>0</v>
      </c>
      <c r="II99" s="233">
        <f t="shared" si="76"/>
        <v>0</v>
      </c>
      <c r="IJ99" s="233">
        <f t="shared" si="76"/>
        <v>0</v>
      </c>
      <c r="IK99" s="233">
        <f t="shared" si="76"/>
        <v>0</v>
      </c>
      <c r="IL99" s="233">
        <f t="shared" si="58"/>
        <v>0</v>
      </c>
      <c r="IM99" s="245">
        <f t="shared" si="59"/>
        <v>0</v>
      </c>
      <c r="IN99" s="246">
        <f t="shared" si="60"/>
        <v>0</v>
      </c>
      <c r="IO99" s="235"/>
      <c r="IP99" s="236">
        <f>List1_1[[#This Row],[Total Estimated Cost ]]-List1_1[[#This Row],[Actual Cost]]</f>
        <v>0</v>
      </c>
      <c r="IQ99" s="237"/>
      <c r="IR99" s="237"/>
      <c r="IS99" s="238"/>
      <c r="IT99" s="239"/>
      <c r="IU99" s="240">
        <f t="shared" si="61"/>
        <v>0</v>
      </c>
      <c r="IV99" s="240">
        <f t="shared" si="62"/>
        <v>0</v>
      </c>
      <c r="IW99" s="240">
        <f t="shared" si="63"/>
        <v>0</v>
      </c>
      <c r="IX99" s="240">
        <f t="shared" si="64"/>
        <v>0</v>
      </c>
      <c r="IY99" s="240">
        <f t="shared" si="65"/>
        <v>0</v>
      </c>
      <c r="IZ99" s="240">
        <f t="shared" si="66"/>
        <v>0</v>
      </c>
      <c r="JA99" s="240">
        <f t="shared" si="67"/>
        <v>0</v>
      </c>
      <c r="JB99" s="240">
        <f t="shared" si="68"/>
        <v>0</v>
      </c>
      <c r="JC99" s="240">
        <f t="shared" si="69"/>
        <v>0</v>
      </c>
      <c r="JD99" s="240">
        <f t="shared" si="70"/>
        <v>0</v>
      </c>
      <c r="JE99" s="240">
        <f t="shared" si="71"/>
        <v>0</v>
      </c>
      <c r="JF99" s="240">
        <f t="shared" si="72"/>
        <v>0</v>
      </c>
      <c r="JG99" s="240">
        <f t="shared" si="73"/>
        <v>0</v>
      </c>
      <c r="JH99" s="241">
        <f t="shared" si="74"/>
        <v>0</v>
      </c>
      <c r="JI99" s="307"/>
      <c r="JJ99" s="243"/>
    </row>
    <row r="100" spans="1:270" x14ac:dyDescent="0.55000000000000004">
      <c r="A100" s="213">
        <v>89</v>
      </c>
      <c r="B100" s="214"/>
      <c r="C100" s="215"/>
      <c r="D100" s="215"/>
      <c r="E100" s="215"/>
      <c r="F100" s="215"/>
      <c r="G100" s="215"/>
      <c r="H100" s="215"/>
      <c r="I100" s="215" t="s">
        <v>561</v>
      </c>
      <c r="J100" s="216">
        <v>0</v>
      </c>
      <c r="K100" s="217" t="str">
        <f t="shared" si="75"/>
        <v>not done</v>
      </c>
      <c r="L100" s="64"/>
      <c r="M100" s="219"/>
      <c r="N100" s="220" t="e">
        <f>List1_1[[#This Row],[Latest start date]]</f>
        <v>#VALUE!</v>
      </c>
      <c r="O100" s="221" t="str">
        <f t="shared" si="50"/>
        <v/>
      </c>
      <c r="P100" s="222" t="e">
        <f t="shared" si="51"/>
        <v>#VALUE!</v>
      </c>
      <c r="Q100" s="223" t="e">
        <f t="shared" si="52"/>
        <v>#VALUE!</v>
      </c>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c r="CE100" s="224"/>
      <c r="CF100" s="224"/>
      <c r="CG100" s="224"/>
      <c r="CH100" s="224"/>
      <c r="CI100" s="224"/>
      <c r="CJ100" s="224"/>
      <c r="CK100" s="224"/>
      <c r="CL100" s="224"/>
      <c r="CM100" s="224"/>
      <c r="CN100" s="224"/>
      <c r="CO100" s="224"/>
      <c r="CP100" s="224"/>
      <c r="CQ100" s="224"/>
      <c r="CR100" s="224"/>
      <c r="CS100" s="224"/>
      <c r="CT100" s="224"/>
      <c r="CU100" s="224"/>
      <c r="CV100" s="224"/>
      <c r="CW100" s="224"/>
      <c r="CX100" s="224"/>
      <c r="CY100" s="224"/>
      <c r="CZ100" s="224"/>
      <c r="DA100" s="224"/>
      <c r="DB100" s="224"/>
      <c r="DC100" s="224"/>
      <c r="DD100" s="224"/>
      <c r="DE100" s="224"/>
      <c r="DF100" s="224"/>
      <c r="DG100" s="224"/>
      <c r="DH100" s="224"/>
      <c r="DI100" s="224"/>
      <c r="DJ100" s="224"/>
      <c r="DK100" s="224"/>
      <c r="DL100" s="224"/>
      <c r="DM100" s="224"/>
      <c r="DN100" s="224"/>
      <c r="DO100" s="224"/>
      <c r="DP100" s="224"/>
      <c r="DQ100" s="224"/>
      <c r="DR100" s="224"/>
      <c r="DS100" s="224"/>
      <c r="DT100" s="224"/>
      <c r="DU100" s="224"/>
      <c r="DV100" s="224"/>
      <c r="DW100" s="224"/>
      <c r="DX100" s="224"/>
      <c r="DY100" s="224"/>
      <c r="DZ100" s="224"/>
      <c r="EA100" s="224"/>
      <c r="EB100" s="224"/>
      <c r="EC100" s="224"/>
      <c r="ED100" s="224"/>
      <c r="EE100" s="224"/>
      <c r="EF100" s="224"/>
      <c r="EG100" s="224"/>
      <c r="EH100" s="224"/>
      <c r="EI100" s="224"/>
      <c r="EJ100" s="224"/>
      <c r="EK100" s="224"/>
      <c r="EL100" s="224"/>
      <c r="EM100" s="224"/>
      <c r="EN100" s="224"/>
      <c r="EO100" s="224"/>
      <c r="EP100" s="224"/>
      <c r="EQ100" s="224"/>
      <c r="ER100" s="224"/>
      <c r="ES100" s="224"/>
      <c r="ET100" s="224"/>
      <c r="EU100" s="224"/>
      <c r="EV100" s="224"/>
      <c r="EW100" s="224"/>
      <c r="EX100" s="224"/>
      <c r="EY100" s="224"/>
      <c r="EZ100" s="224"/>
      <c r="FA100" s="224"/>
      <c r="FB100" s="224"/>
      <c r="FC100" s="224"/>
      <c r="FD100" s="224"/>
      <c r="FE100" s="224"/>
      <c r="FF100" s="224"/>
      <c r="FG100" s="224"/>
      <c r="FH100" s="224"/>
      <c r="FI100" s="224"/>
      <c r="FJ100" s="224"/>
      <c r="FK100" s="224"/>
      <c r="FL100" s="224"/>
      <c r="FM100" s="224"/>
      <c r="FN100" s="224"/>
      <c r="FO100" s="224"/>
      <c r="FP100" s="224"/>
      <c r="FQ100" s="224"/>
      <c r="FR100" s="224"/>
      <c r="FS100" s="224"/>
      <c r="FT100" s="224"/>
      <c r="FU100" s="224"/>
      <c r="FV100" s="224"/>
      <c r="FW100" s="224"/>
      <c r="FX100" s="224"/>
      <c r="FY100" s="224"/>
      <c r="FZ100" s="224"/>
      <c r="GA100" s="224"/>
      <c r="GB100" s="224"/>
      <c r="GC100" s="224"/>
      <c r="GD100" s="224"/>
      <c r="GE100" s="224"/>
      <c r="GF100" s="224"/>
      <c r="GG100" s="224"/>
      <c r="GH100" s="224"/>
      <c r="GI100" s="224"/>
      <c r="GJ100" s="224"/>
      <c r="GK100" s="224"/>
      <c r="GL100" s="224"/>
      <c r="GM100" s="224"/>
      <c r="GN100" s="224"/>
      <c r="GO100" s="224"/>
      <c r="GP100" s="218"/>
      <c r="GQ100" s="244"/>
      <c r="GR100" s="244"/>
      <c r="GS100" s="244"/>
      <c r="GT100" s="244"/>
      <c r="GU100" s="244"/>
      <c r="GV100" s="226"/>
      <c r="GW100" s="244"/>
      <c r="GX100" s="226"/>
      <c r="GY100" s="226"/>
      <c r="GZ100" s="226"/>
      <c r="HA100" s="226"/>
      <c r="HB100" s="226"/>
      <c r="HC100" s="227"/>
      <c r="HD100" s="228"/>
      <c r="HE100" s="228"/>
      <c r="HF100" s="276">
        <f t="shared" si="53"/>
        <v>0</v>
      </c>
      <c r="HG100" s="276">
        <f>List1_1[[#This Row],[HR 1 Rate 
(autofill)]]*List1_1[[#This Row],[HR 1 Effort ]]</f>
        <v>0</v>
      </c>
      <c r="HH100" s="229"/>
      <c r="HI100" s="228"/>
      <c r="HJ100" s="276">
        <f t="shared" si="54"/>
        <v>0</v>
      </c>
      <c r="HK100" s="276">
        <f>List1_1[[#This Row],[HR 2 Effort ]]*List1_1[[#This Row],[HR 2 Rate 
(autofill)]]</f>
        <v>0</v>
      </c>
      <c r="HL100" s="228"/>
      <c r="HM100" s="228"/>
      <c r="HN100" s="276">
        <f t="shared" si="55"/>
        <v>0</v>
      </c>
      <c r="HO100" s="276">
        <f>List1_1[[#This Row],[HR 3 Rate 
(autofill)]]*List1_1[[#This Row],[HR 3 Effort ]]</f>
        <v>0</v>
      </c>
      <c r="HP100" s="229"/>
      <c r="HQ100" s="228"/>
      <c r="HR100" s="276">
        <f t="shared" si="56"/>
        <v>0</v>
      </c>
      <c r="HS100" s="276">
        <f>List1_1[[#This Row],[HR 4 Rate 
(autofill)]]*List1_1[[#This Row],[HR 4 Effort ]]</f>
        <v>0</v>
      </c>
      <c r="HT100" s="229"/>
      <c r="HU100" s="230">
        <f>List1_1[[#This Row],[HR 1 cost estimate
(autofill)]]+List1_1[[#This Row],[HR 2 cost estimate 
(autofill)]]+List1_1[[#This Row],[HR 3 cost estimate 
(autofill)]]+List1_1[[#This Row],[HR 4 cost estimate 
(autofill)]]</f>
        <v>0</v>
      </c>
      <c r="HV100" s="229"/>
      <c r="HW100" s="229"/>
      <c r="HX100" s="231">
        <f>List1_1[[#This Row],[HR subtotal]]+List1_1[[#This Row],[Estimated Cost of goods &amp; materials / other]]</f>
        <v>0</v>
      </c>
      <c r="HY100" s="232">
        <f>(List1_1[[#This Row],[Total Estimated Cost ]]*List1_1[[#This Row],[Percent Complete]])/100</f>
        <v>0</v>
      </c>
      <c r="HZ100" s="233">
        <f t="shared" si="76"/>
        <v>0</v>
      </c>
      <c r="IA100" s="233">
        <f t="shared" si="76"/>
        <v>0</v>
      </c>
      <c r="IB100" s="233">
        <f t="shared" si="76"/>
        <v>0</v>
      </c>
      <c r="IC100" s="233">
        <f t="shared" si="76"/>
        <v>0</v>
      </c>
      <c r="ID100" s="233">
        <f t="shared" si="76"/>
        <v>0</v>
      </c>
      <c r="IE100" s="233">
        <f t="shared" si="76"/>
        <v>0</v>
      </c>
      <c r="IF100" s="233">
        <f t="shared" si="76"/>
        <v>0</v>
      </c>
      <c r="IG100" s="233">
        <f t="shared" si="76"/>
        <v>0</v>
      </c>
      <c r="IH100" s="233">
        <f t="shared" si="76"/>
        <v>0</v>
      </c>
      <c r="II100" s="233">
        <f t="shared" si="76"/>
        <v>0</v>
      </c>
      <c r="IJ100" s="233">
        <f t="shared" si="76"/>
        <v>0</v>
      </c>
      <c r="IK100" s="233">
        <f t="shared" si="76"/>
        <v>0</v>
      </c>
      <c r="IL100" s="233">
        <f t="shared" si="58"/>
        <v>0</v>
      </c>
      <c r="IM100" s="245">
        <f t="shared" si="59"/>
        <v>0</v>
      </c>
      <c r="IN100" s="246">
        <f t="shared" si="60"/>
        <v>0</v>
      </c>
      <c r="IO100" s="235"/>
      <c r="IP100" s="236">
        <f>List1_1[[#This Row],[Total Estimated Cost ]]-List1_1[[#This Row],[Actual Cost]]</f>
        <v>0</v>
      </c>
      <c r="IQ100" s="237"/>
      <c r="IR100" s="237"/>
      <c r="IS100" s="238"/>
      <c r="IT100" s="239"/>
      <c r="IU100" s="240">
        <f t="shared" si="61"/>
        <v>0</v>
      </c>
      <c r="IV100" s="240">
        <f t="shared" si="62"/>
        <v>0</v>
      </c>
      <c r="IW100" s="240">
        <f t="shared" si="63"/>
        <v>0</v>
      </c>
      <c r="IX100" s="240">
        <f t="shared" si="64"/>
        <v>0</v>
      </c>
      <c r="IY100" s="240">
        <f t="shared" si="65"/>
        <v>0</v>
      </c>
      <c r="IZ100" s="240">
        <f t="shared" si="66"/>
        <v>0</v>
      </c>
      <c r="JA100" s="240">
        <f t="shared" si="67"/>
        <v>0</v>
      </c>
      <c r="JB100" s="240">
        <f t="shared" si="68"/>
        <v>0</v>
      </c>
      <c r="JC100" s="240">
        <f t="shared" si="69"/>
        <v>0</v>
      </c>
      <c r="JD100" s="240">
        <f t="shared" si="70"/>
        <v>0</v>
      </c>
      <c r="JE100" s="240">
        <f t="shared" si="71"/>
        <v>0</v>
      </c>
      <c r="JF100" s="240">
        <f t="shared" si="72"/>
        <v>0</v>
      </c>
      <c r="JG100" s="240">
        <f t="shared" si="73"/>
        <v>0</v>
      </c>
      <c r="JH100" s="241">
        <f t="shared" si="74"/>
        <v>0</v>
      </c>
      <c r="JI100" s="307"/>
      <c r="JJ100" s="243"/>
    </row>
    <row r="101" spans="1:270" x14ac:dyDescent="0.55000000000000004">
      <c r="A101" s="213">
        <v>90</v>
      </c>
      <c r="B101" s="214"/>
      <c r="C101" s="215"/>
      <c r="D101" s="215"/>
      <c r="E101" s="215"/>
      <c r="F101" s="215"/>
      <c r="G101" s="215"/>
      <c r="H101" s="215"/>
      <c r="I101" s="215" t="s">
        <v>561</v>
      </c>
      <c r="J101" s="216">
        <v>0</v>
      </c>
      <c r="K101" s="217" t="str">
        <f t="shared" si="75"/>
        <v>not done</v>
      </c>
      <c r="L101" s="64"/>
      <c r="M101" s="219"/>
      <c r="N101" s="220" t="e">
        <f>List1_1[[#This Row],[Latest start date]]</f>
        <v>#VALUE!</v>
      </c>
      <c r="O101" s="221" t="str">
        <f t="shared" si="50"/>
        <v/>
      </c>
      <c r="P101" s="222" t="e">
        <f t="shared" si="51"/>
        <v>#VALUE!</v>
      </c>
      <c r="Q101" s="223" t="e">
        <f t="shared" si="52"/>
        <v>#VALUE!</v>
      </c>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c r="EI101" s="224"/>
      <c r="EJ101" s="224"/>
      <c r="EK101" s="224"/>
      <c r="EL101" s="224"/>
      <c r="EM101" s="224"/>
      <c r="EN101" s="224"/>
      <c r="EO101" s="224"/>
      <c r="EP101" s="224"/>
      <c r="EQ101" s="224"/>
      <c r="ER101" s="224"/>
      <c r="ES101" s="224"/>
      <c r="ET101" s="224"/>
      <c r="EU101" s="224"/>
      <c r="EV101" s="224"/>
      <c r="EW101" s="224"/>
      <c r="EX101" s="224"/>
      <c r="EY101" s="224"/>
      <c r="EZ101" s="224"/>
      <c r="FA101" s="224"/>
      <c r="FB101" s="224"/>
      <c r="FC101" s="224"/>
      <c r="FD101" s="224"/>
      <c r="FE101" s="224"/>
      <c r="FF101" s="224"/>
      <c r="FG101" s="224"/>
      <c r="FH101" s="224"/>
      <c r="FI101" s="224"/>
      <c r="FJ101" s="224"/>
      <c r="FK101" s="224"/>
      <c r="FL101" s="224"/>
      <c r="FM101" s="224"/>
      <c r="FN101" s="224"/>
      <c r="FO101" s="224"/>
      <c r="FP101" s="224"/>
      <c r="FQ101" s="224"/>
      <c r="FR101" s="224"/>
      <c r="FS101" s="224"/>
      <c r="FT101" s="224"/>
      <c r="FU101" s="224"/>
      <c r="FV101" s="224"/>
      <c r="FW101" s="224"/>
      <c r="FX101" s="224"/>
      <c r="FY101" s="224"/>
      <c r="FZ101" s="224"/>
      <c r="GA101" s="224"/>
      <c r="GB101" s="224"/>
      <c r="GC101" s="224"/>
      <c r="GD101" s="224"/>
      <c r="GE101" s="224"/>
      <c r="GF101" s="224"/>
      <c r="GG101" s="224"/>
      <c r="GH101" s="224"/>
      <c r="GI101" s="224"/>
      <c r="GJ101" s="224"/>
      <c r="GK101" s="224"/>
      <c r="GL101" s="224"/>
      <c r="GM101" s="224"/>
      <c r="GN101" s="224"/>
      <c r="GO101" s="224"/>
      <c r="GP101" s="218"/>
      <c r="GQ101" s="244"/>
      <c r="GR101" s="244"/>
      <c r="GS101" s="244"/>
      <c r="GT101" s="244"/>
      <c r="GU101" s="244"/>
      <c r="GV101" s="226"/>
      <c r="GW101" s="244"/>
      <c r="GX101" s="226"/>
      <c r="GY101" s="226"/>
      <c r="GZ101" s="226"/>
      <c r="HA101" s="226"/>
      <c r="HB101" s="226"/>
      <c r="HC101" s="227"/>
      <c r="HD101" s="228"/>
      <c r="HE101" s="228"/>
      <c r="HF101" s="276">
        <f t="shared" si="53"/>
        <v>0</v>
      </c>
      <c r="HG101" s="276">
        <f>List1_1[[#This Row],[HR 1 Rate 
(autofill)]]*List1_1[[#This Row],[HR 1 Effort ]]</f>
        <v>0</v>
      </c>
      <c r="HH101" s="229"/>
      <c r="HI101" s="228"/>
      <c r="HJ101" s="276">
        <f t="shared" si="54"/>
        <v>0</v>
      </c>
      <c r="HK101" s="276">
        <f>List1_1[[#This Row],[HR 2 Effort ]]*List1_1[[#This Row],[HR 2 Rate 
(autofill)]]</f>
        <v>0</v>
      </c>
      <c r="HL101" s="228"/>
      <c r="HM101" s="228"/>
      <c r="HN101" s="276">
        <f t="shared" si="55"/>
        <v>0</v>
      </c>
      <c r="HO101" s="276">
        <f>List1_1[[#This Row],[HR 3 Rate 
(autofill)]]*List1_1[[#This Row],[HR 3 Effort ]]</f>
        <v>0</v>
      </c>
      <c r="HP101" s="229"/>
      <c r="HQ101" s="228"/>
      <c r="HR101" s="276">
        <f t="shared" si="56"/>
        <v>0</v>
      </c>
      <c r="HS101" s="276">
        <f>List1_1[[#This Row],[HR 4 Rate 
(autofill)]]*List1_1[[#This Row],[HR 4 Effort ]]</f>
        <v>0</v>
      </c>
      <c r="HT101" s="229"/>
      <c r="HU101" s="230">
        <f>List1_1[[#This Row],[HR 1 cost estimate
(autofill)]]+List1_1[[#This Row],[HR 2 cost estimate 
(autofill)]]+List1_1[[#This Row],[HR 3 cost estimate 
(autofill)]]+List1_1[[#This Row],[HR 4 cost estimate 
(autofill)]]</f>
        <v>0</v>
      </c>
      <c r="HV101" s="229"/>
      <c r="HW101" s="229"/>
      <c r="HX101" s="231">
        <f>List1_1[[#This Row],[HR subtotal]]+List1_1[[#This Row],[Estimated Cost of goods &amp; materials / other]]</f>
        <v>0</v>
      </c>
      <c r="HY101" s="232">
        <f>(List1_1[[#This Row],[Total Estimated Cost ]]*List1_1[[#This Row],[Percent Complete]])/100</f>
        <v>0</v>
      </c>
      <c r="HZ101" s="233">
        <f t="shared" si="76"/>
        <v>0</v>
      </c>
      <c r="IA101" s="233">
        <f t="shared" si="76"/>
        <v>0</v>
      </c>
      <c r="IB101" s="233">
        <f t="shared" si="76"/>
        <v>0</v>
      </c>
      <c r="IC101" s="233">
        <f t="shared" si="76"/>
        <v>0</v>
      </c>
      <c r="ID101" s="233">
        <f t="shared" si="76"/>
        <v>0</v>
      </c>
      <c r="IE101" s="233">
        <f t="shared" si="76"/>
        <v>0</v>
      </c>
      <c r="IF101" s="233">
        <f t="shared" si="76"/>
        <v>0</v>
      </c>
      <c r="IG101" s="233">
        <f t="shared" si="76"/>
        <v>0</v>
      </c>
      <c r="IH101" s="233">
        <f t="shared" si="76"/>
        <v>0</v>
      </c>
      <c r="II101" s="233">
        <f t="shared" si="76"/>
        <v>0</v>
      </c>
      <c r="IJ101" s="233">
        <f t="shared" si="76"/>
        <v>0</v>
      </c>
      <c r="IK101" s="233">
        <f t="shared" si="76"/>
        <v>0</v>
      </c>
      <c r="IL101" s="233">
        <f t="shared" si="58"/>
        <v>0</v>
      </c>
      <c r="IM101" s="245">
        <f t="shared" si="59"/>
        <v>0</v>
      </c>
      <c r="IN101" s="246">
        <f t="shared" si="60"/>
        <v>0</v>
      </c>
      <c r="IO101" s="235"/>
      <c r="IP101" s="236">
        <f>List1_1[[#This Row],[Total Estimated Cost ]]-List1_1[[#This Row],[Actual Cost]]</f>
        <v>0</v>
      </c>
      <c r="IQ101" s="237"/>
      <c r="IR101" s="237"/>
      <c r="IS101" s="238"/>
      <c r="IT101" s="239"/>
      <c r="IU101" s="240">
        <f t="shared" si="61"/>
        <v>0</v>
      </c>
      <c r="IV101" s="240">
        <f t="shared" si="62"/>
        <v>0</v>
      </c>
      <c r="IW101" s="240">
        <f t="shared" si="63"/>
        <v>0</v>
      </c>
      <c r="IX101" s="240">
        <f t="shared" si="64"/>
        <v>0</v>
      </c>
      <c r="IY101" s="240">
        <f t="shared" si="65"/>
        <v>0</v>
      </c>
      <c r="IZ101" s="240">
        <f t="shared" si="66"/>
        <v>0</v>
      </c>
      <c r="JA101" s="240">
        <f t="shared" si="67"/>
        <v>0</v>
      </c>
      <c r="JB101" s="240">
        <f t="shared" si="68"/>
        <v>0</v>
      </c>
      <c r="JC101" s="240">
        <f t="shared" si="69"/>
        <v>0</v>
      </c>
      <c r="JD101" s="240">
        <f t="shared" si="70"/>
        <v>0</v>
      </c>
      <c r="JE101" s="240">
        <f t="shared" si="71"/>
        <v>0</v>
      </c>
      <c r="JF101" s="240">
        <f t="shared" si="72"/>
        <v>0</v>
      </c>
      <c r="JG101" s="240">
        <f t="shared" si="73"/>
        <v>0</v>
      </c>
      <c r="JH101" s="241">
        <f t="shared" si="74"/>
        <v>0</v>
      </c>
      <c r="JI101" s="307"/>
      <c r="JJ101" s="243"/>
    </row>
    <row r="102" spans="1:270" x14ac:dyDescent="0.55000000000000004">
      <c r="A102" s="213">
        <v>91</v>
      </c>
      <c r="B102" s="214"/>
      <c r="C102" s="215"/>
      <c r="D102" s="215"/>
      <c r="E102" s="215"/>
      <c r="F102" s="215"/>
      <c r="G102" s="215"/>
      <c r="H102" s="215"/>
      <c r="I102" s="215" t="s">
        <v>561</v>
      </c>
      <c r="J102" s="216">
        <v>0</v>
      </c>
      <c r="K102" s="217" t="str">
        <f t="shared" si="75"/>
        <v>not done</v>
      </c>
      <c r="L102" s="64"/>
      <c r="M102" s="219"/>
      <c r="N102" s="220" t="e">
        <f>List1_1[[#This Row],[Latest start date]]</f>
        <v>#VALUE!</v>
      </c>
      <c r="O102" s="221" t="str">
        <f t="shared" si="50"/>
        <v/>
      </c>
      <c r="P102" s="222" t="e">
        <f t="shared" si="51"/>
        <v>#VALUE!</v>
      </c>
      <c r="Q102" s="223" t="e">
        <f t="shared" si="52"/>
        <v>#VALUE!</v>
      </c>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c r="EI102" s="224"/>
      <c r="EJ102" s="224"/>
      <c r="EK102" s="224"/>
      <c r="EL102" s="224"/>
      <c r="EM102" s="224"/>
      <c r="EN102" s="224"/>
      <c r="EO102" s="224"/>
      <c r="EP102" s="224"/>
      <c r="EQ102" s="224"/>
      <c r="ER102" s="224"/>
      <c r="ES102" s="224"/>
      <c r="ET102" s="224"/>
      <c r="EU102" s="224"/>
      <c r="EV102" s="224"/>
      <c r="EW102" s="224"/>
      <c r="EX102" s="224"/>
      <c r="EY102" s="224"/>
      <c r="EZ102" s="224"/>
      <c r="FA102" s="224"/>
      <c r="FB102" s="224"/>
      <c r="FC102" s="224"/>
      <c r="FD102" s="224"/>
      <c r="FE102" s="224"/>
      <c r="FF102" s="224"/>
      <c r="FG102" s="224"/>
      <c r="FH102" s="224"/>
      <c r="FI102" s="224"/>
      <c r="FJ102" s="224"/>
      <c r="FK102" s="224"/>
      <c r="FL102" s="224"/>
      <c r="FM102" s="224"/>
      <c r="FN102" s="224"/>
      <c r="FO102" s="224"/>
      <c r="FP102" s="224"/>
      <c r="FQ102" s="224"/>
      <c r="FR102" s="224"/>
      <c r="FS102" s="224"/>
      <c r="FT102" s="224"/>
      <c r="FU102" s="224"/>
      <c r="FV102" s="224"/>
      <c r="FW102" s="224"/>
      <c r="FX102" s="224"/>
      <c r="FY102" s="224"/>
      <c r="FZ102" s="224"/>
      <c r="GA102" s="224"/>
      <c r="GB102" s="224"/>
      <c r="GC102" s="224"/>
      <c r="GD102" s="224"/>
      <c r="GE102" s="224"/>
      <c r="GF102" s="224"/>
      <c r="GG102" s="224"/>
      <c r="GH102" s="224"/>
      <c r="GI102" s="224"/>
      <c r="GJ102" s="224"/>
      <c r="GK102" s="224"/>
      <c r="GL102" s="224"/>
      <c r="GM102" s="224"/>
      <c r="GN102" s="224"/>
      <c r="GO102" s="224"/>
      <c r="GP102" s="218"/>
      <c r="GQ102" s="244"/>
      <c r="GR102" s="244"/>
      <c r="GS102" s="244"/>
      <c r="GT102" s="244"/>
      <c r="GU102" s="244"/>
      <c r="GV102" s="226"/>
      <c r="GW102" s="244"/>
      <c r="GX102" s="226"/>
      <c r="GY102" s="226"/>
      <c r="GZ102" s="226"/>
      <c r="HA102" s="226"/>
      <c r="HB102" s="226"/>
      <c r="HC102" s="227"/>
      <c r="HD102" s="228"/>
      <c r="HE102" s="228"/>
      <c r="HF102" s="276">
        <f t="shared" si="53"/>
        <v>0</v>
      </c>
      <c r="HG102" s="276">
        <f>List1_1[[#This Row],[HR 1 Rate 
(autofill)]]*List1_1[[#This Row],[HR 1 Effort ]]</f>
        <v>0</v>
      </c>
      <c r="HH102" s="229"/>
      <c r="HI102" s="228"/>
      <c r="HJ102" s="276">
        <f t="shared" si="54"/>
        <v>0</v>
      </c>
      <c r="HK102" s="276">
        <f>List1_1[[#This Row],[HR 2 Effort ]]*List1_1[[#This Row],[HR 2 Rate 
(autofill)]]</f>
        <v>0</v>
      </c>
      <c r="HL102" s="228"/>
      <c r="HM102" s="228"/>
      <c r="HN102" s="276">
        <f t="shared" si="55"/>
        <v>0</v>
      </c>
      <c r="HO102" s="276">
        <f>List1_1[[#This Row],[HR 3 Rate 
(autofill)]]*List1_1[[#This Row],[HR 3 Effort ]]</f>
        <v>0</v>
      </c>
      <c r="HP102" s="229"/>
      <c r="HQ102" s="228"/>
      <c r="HR102" s="276">
        <f t="shared" si="56"/>
        <v>0</v>
      </c>
      <c r="HS102" s="276">
        <f>List1_1[[#This Row],[HR 4 Rate 
(autofill)]]*List1_1[[#This Row],[HR 4 Effort ]]</f>
        <v>0</v>
      </c>
      <c r="HT102" s="229"/>
      <c r="HU102" s="230">
        <f>List1_1[[#This Row],[HR 1 cost estimate
(autofill)]]+List1_1[[#This Row],[HR 2 cost estimate 
(autofill)]]+List1_1[[#This Row],[HR 3 cost estimate 
(autofill)]]+List1_1[[#This Row],[HR 4 cost estimate 
(autofill)]]</f>
        <v>0</v>
      </c>
      <c r="HV102" s="229"/>
      <c r="HW102" s="229"/>
      <c r="HX102" s="231">
        <f>List1_1[[#This Row],[HR subtotal]]+List1_1[[#This Row],[Estimated Cost of goods &amp; materials / other]]</f>
        <v>0</v>
      </c>
      <c r="HY102" s="232">
        <f>(List1_1[[#This Row],[Total Estimated Cost ]]*List1_1[[#This Row],[Percent Complete]])/100</f>
        <v>0</v>
      </c>
      <c r="HZ102" s="233">
        <f t="shared" si="76"/>
        <v>0</v>
      </c>
      <c r="IA102" s="233">
        <f t="shared" si="76"/>
        <v>0</v>
      </c>
      <c r="IB102" s="233">
        <f t="shared" si="76"/>
        <v>0</v>
      </c>
      <c r="IC102" s="233">
        <f t="shared" si="76"/>
        <v>0</v>
      </c>
      <c r="ID102" s="233">
        <f t="shared" si="76"/>
        <v>0</v>
      </c>
      <c r="IE102" s="233">
        <f t="shared" si="76"/>
        <v>0</v>
      </c>
      <c r="IF102" s="233">
        <f t="shared" si="76"/>
        <v>0</v>
      </c>
      <c r="IG102" s="233">
        <f t="shared" si="76"/>
        <v>0</v>
      </c>
      <c r="IH102" s="233">
        <f t="shared" si="76"/>
        <v>0</v>
      </c>
      <c r="II102" s="233">
        <f t="shared" si="76"/>
        <v>0</v>
      </c>
      <c r="IJ102" s="233">
        <f t="shared" si="76"/>
        <v>0</v>
      </c>
      <c r="IK102" s="233">
        <f t="shared" si="76"/>
        <v>0</v>
      </c>
      <c r="IL102" s="233">
        <f t="shared" si="58"/>
        <v>0</v>
      </c>
      <c r="IM102" s="245">
        <f t="shared" si="59"/>
        <v>0</v>
      </c>
      <c r="IN102" s="246">
        <f t="shared" si="60"/>
        <v>0</v>
      </c>
      <c r="IO102" s="235"/>
      <c r="IP102" s="236">
        <f>List1_1[[#This Row],[Total Estimated Cost ]]-List1_1[[#This Row],[Actual Cost]]</f>
        <v>0</v>
      </c>
      <c r="IQ102" s="237"/>
      <c r="IR102" s="237"/>
      <c r="IS102" s="238"/>
      <c r="IT102" s="239"/>
      <c r="IU102" s="240">
        <f t="shared" si="61"/>
        <v>0</v>
      </c>
      <c r="IV102" s="240">
        <f t="shared" si="62"/>
        <v>0</v>
      </c>
      <c r="IW102" s="240">
        <f t="shared" si="63"/>
        <v>0</v>
      </c>
      <c r="IX102" s="240">
        <f t="shared" si="64"/>
        <v>0</v>
      </c>
      <c r="IY102" s="240">
        <f t="shared" si="65"/>
        <v>0</v>
      </c>
      <c r="IZ102" s="240">
        <f t="shared" si="66"/>
        <v>0</v>
      </c>
      <c r="JA102" s="240">
        <f t="shared" si="67"/>
        <v>0</v>
      </c>
      <c r="JB102" s="240">
        <f t="shared" si="68"/>
        <v>0</v>
      </c>
      <c r="JC102" s="240">
        <f t="shared" si="69"/>
        <v>0</v>
      </c>
      <c r="JD102" s="240">
        <f t="shared" si="70"/>
        <v>0</v>
      </c>
      <c r="JE102" s="240">
        <f t="shared" si="71"/>
        <v>0</v>
      </c>
      <c r="JF102" s="240">
        <f t="shared" si="72"/>
        <v>0</v>
      </c>
      <c r="JG102" s="240">
        <f t="shared" si="73"/>
        <v>0</v>
      </c>
      <c r="JH102" s="241">
        <f t="shared" si="74"/>
        <v>0</v>
      </c>
      <c r="JI102" s="307"/>
      <c r="JJ102" s="243"/>
    </row>
    <row r="103" spans="1:270" x14ac:dyDescent="0.55000000000000004">
      <c r="A103" s="213">
        <v>92</v>
      </c>
      <c r="B103" s="214"/>
      <c r="C103" s="215"/>
      <c r="D103" s="215"/>
      <c r="E103" s="215"/>
      <c r="F103" s="215"/>
      <c r="G103" s="215"/>
      <c r="H103" s="215"/>
      <c r="I103" s="215" t="s">
        <v>561</v>
      </c>
      <c r="J103" s="216">
        <v>0</v>
      </c>
      <c r="K103" s="217" t="str">
        <f t="shared" si="75"/>
        <v>not done</v>
      </c>
      <c r="L103" s="64"/>
      <c r="M103" s="219"/>
      <c r="N103" s="220" t="e">
        <f>List1_1[[#This Row],[Latest start date]]</f>
        <v>#VALUE!</v>
      </c>
      <c r="O103" s="221" t="str">
        <f t="shared" si="50"/>
        <v/>
      </c>
      <c r="P103" s="222" t="e">
        <f t="shared" si="51"/>
        <v>#VALUE!</v>
      </c>
      <c r="Q103" s="223" t="e">
        <f t="shared" si="52"/>
        <v>#VALUE!</v>
      </c>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c r="EI103" s="224"/>
      <c r="EJ103" s="224"/>
      <c r="EK103" s="224"/>
      <c r="EL103" s="224"/>
      <c r="EM103" s="224"/>
      <c r="EN103" s="224"/>
      <c r="EO103" s="224"/>
      <c r="EP103" s="224"/>
      <c r="EQ103" s="224"/>
      <c r="ER103" s="224"/>
      <c r="ES103" s="224"/>
      <c r="ET103" s="224"/>
      <c r="EU103" s="224"/>
      <c r="EV103" s="224"/>
      <c r="EW103" s="224"/>
      <c r="EX103" s="224"/>
      <c r="EY103" s="224"/>
      <c r="EZ103" s="224"/>
      <c r="FA103" s="224"/>
      <c r="FB103" s="224"/>
      <c r="FC103" s="224"/>
      <c r="FD103" s="224"/>
      <c r="FE103" s="224"/>
      <c r="FF103" s="224"/>
      <c r="FG103" s="224"/>
      <c r="FH103" s="224"/>
      <c r="FI103" s="224"/>
      <c r="FJ103" s="224"/>
      <c r="FK103" s="224"/>
      <c r="FL103" s="224"/>
      <c r="FM103" s="224"/>
      <c r="FN103" s="224"/>
      <c r="FO103" s="224"/>
      <c r="FP103" s="224"/>
      <c r="FQ103" s="224"/>
      <c r="FR103" s="224"/>
      <c r="FS103" s="224"/>
      <c r="FT103" s="224"/>
      <c r="FU103" s="224"/>
      <c r="FV103" s="224"/>
      <c r="FW103" s="224"/>
      <c r="FX103" s="224"/>
      <c r="FY103" s="224"/>
      <c r="FZ103" s="224"/>
      <c r="GA103" s="224"/>
      <c r="GB103" s="224"/>
      <c r="GC103" s="224"/>
      <c r="GD103" s="224"/>
      <c r="GE103" s="224"/>
      <c r="GF103" s="224"/>
      <c r="GG103" s="224"/>
      <c r="GH103" s="224"/>
      <c r="GI103" s="224"/>
      <c r="GJ103" s="224"/>
      <c r="GK103" s="224"/>
      <c r="GL103" s="224"/>
      <c r="GM103" s="224"/>
      <c r="GN103" s="224"/>
      <c r="GO103" s="224"/>
      <c r="GP103" s="218"/>
      <c r="GQ103" s="244"/>
      <c r="GR103" s="244"/>
      <c r="GS103" s="244"/>
      <c r="GT103" s="244"/>
      <c r="GU103" s="244"/>
      <c r="GV103" s="226"/>
      <c r="GW103" s="244"/>
      <c r="GX103" s="226"/>
      <c r="GY103" s="226"/>
      <c r="GZ103" s="226"/>
      <c r="HA103" s="226"/>
      <c r="HB103" s="226"/>
      <c r="HC103" s="227"/>
      <c r="HD103" s="228"/>
      <c r="HE103" s="228"/>
      <c r="HF103" s="276">
        <f t="shared" si="53"/>
        <v>0</v>
      </c>
      <c r="HG103" s="276">
        <f>List1_1[[#This Row],[HR 1 Rate 
(autofill)]]*List1_1[[#This Row],[HR 1 Effort ]]</f>
        <v>0</v>
      </c>
      <c r="HH103" s="229"/>
      <c r="HI103" s="228"/>
      <c r="HJ103" s="276">
        <f t="shared" si="54"/>
        <v>0</v>
      </c>
      <c r="HK103" s="276">
        <f>List1_1[[#This Row],[HR 2 Effort ]]*List1_1[[#This Row],[HR 2 Rate 
(autofill)]]</f>
        <v>0</v>
      </c>
      <c r="HL103" s="228"/>
      <c r="HM103" s="228"/>
      <c r="HN103" s="276">
        <f t="shared" si="55"/>
        <v>0</v>
      </c>
      <c r="HO103" s="276">
        <f>List1_1[[#This Row],[HR 3 Rate 
(autofill)]]*List1_1[[#This Row],[HR 3 Effort ]]</f>
        <v>0</v>
      </c>
      <c r="HP103" s="229"/>
      <c r="HQ103" s="228"/>
      <c r="HR103" s="276">
        <f t="shared" si="56"/>
        <v>0</v>
      </c>
      <c r="HS103" s="276">
        <f>List1_1[[#This Row],[HR 4 Rate 
(autofill)]]*List1_1[[#This Row],[HR 4 Effort ]]</f>
        <v>0</v>
      </c>
      <c r="HT103" s="229"/>
      <c r="HU103" s="230">
        <f>List1_1[[#This Row],[HR 1 cost estimate
(autofill)]]+List1_1[[#This Row],[HR 2 cost estimate 
(autofill)]]+List1_1[[#This Row],[HR 3 cost estimate 
(autofill)]]+List1_1[[#This Row],[HR 4 cost estimate 
(autofill)]]</f>
        <v>0</v>
      </c>
      <c r="HV103" s="229"/>
      <c r="HW103" s="229"/>
      <c r="HX103" s="231">
        <f>List1_1[[#This Row],[HR subtotal]]+List1_1[[#This Row],[Estimated Cost of goods &amp; materials / other]]</f>
        <v>0</v>
      </c>
      <c r="HY103" s="232">
        <f>(List1_1[[#This Row],[Total Estimated Cost ]]*List1_1[[#This Row],[Percent Complete]])/100</f>
        <v>0</v>
      </c>
      <c r="HZ103" s="233">
        <f t="shared" si="76"/>
        <v>0</v>
      </c>
      <c r="IA103" s="233">
        <f t="shared" si="76"/>
        <v>0</v>
      </c>
      <c r="IB103" s="233">
        <f t="shared" si="76"/>
        <v>0</v>
      </c>
      <c r="IC103" s="233">
        <f t="shared" si="76"/>
        <v>0</v>
      </c>
      <c r="ID103" s="233">
        <f t="shared" si="76"/>
        <v>0</v>
      </c>
      <c r="IE103" s="233">
        <f t="shared" si="76"/>
        <v>0</v>
      </c>
      <c r="IF103" s="233">
        <f t="shared" si="76"/>
        <v>0</v>
      </c>
      <c r="IG103" s="233">
        <f t="shared" si="76"/>
        <v>0</v>
      </c>
      <c r="IH103" s="233">
        <f t="shared" si="76"/>
        <v>0</v>
      </c>
      <c r="II103" s="233">
        <f t="shared" si="76"/>
        <v>0</v>
      </c>
      <c r="IJ103" s="233">
        <f t="shared" si="76"/>
        <v>0</v>
      </c>
      <c r="IK103" s="233">
        <f t="shared" si="76"/>
        <v>0</v>
      </c>
      <c r="IL103" s="233">
        <f t="shared" si="58"/>
        <v>0</v>
      </c>
      <c r="IM103" s="245">
        <f t="shared" si="59"/>
        <v>0</v>
      </c>
      <c r="IN103" s="246">
        <f t="shared" si="60"/>
        <v>0</v>
      </c>
      <c r="IO103" s="235"/>
      <c r="IP103" s="236">
        <f>List1_1[[#This Row],[Total Estimated Cost ]]-List1_1[[#This Row],[Actual Cost]]</f>
        <v>0</v>
      </c>
      <c r="IQ103" s="237"/>
      <c r="IR103" s="237"/>
      <c r="IS103" s="238"/>
      <c r="IT103" s="239"/>
      <c r="IU103" s="240">
        <f t="shared" si="61"/>
        <v>0</v>
      </c>
      <c r="IV103" s="240">
        <f t="shared" si="62"/>
        <v>0</v>
      </c>
      <c r="IW103" s="240">
        <f t="shared" si="63"/>
        <v>0</v>
      </c>
      <c r="IX103" s="240">
        <f t="shared" si="64"/>
        <v>0</v>
      </c>
      <c r="IY103" s="240">
        <f t="shared" si="65"/>
        <v>0</v>
      </c>
      <c r="IZ103" s="240">
        <f t="shared" si="66"/>
        <v>0</v>
      </c>
      <c r="JA103" s="240">
        <f t="shared" si="67"/>
        <v>0</v>
      </c>
      <c r="JB103" s="240">
        <f t="shared" si="68"/>
        <v>0</v>
      </c>
      <c r="JC103" s="240">
        <f t="shared" si="69"/>
        <v>0</v>
      </c>
      <c r="JD103" s="240">
        <f t="shared" si="70"/>
        <v>0</v>
      </c>
      <c r="JE103" s="240">
        <f t="shared" si="71"/>
        <v>0</v>
      </c>
      <c r="JF103" s="240">
        <f t="shared" si="72"/>
        <v>0</v>
      </c>
      <c r="JG103" s="240">
        <f t="shared" si="73"/>
        <v>0</v>
      </c>
      <c r="JH103" s="241">
        <f t="shared" si="74"/>
        <v>0</v>
      </c>
      <c r="JI103" s="307"/>
      <c r="JJ103" s="243"/>
    </row>
    <row r="104" spans="1:270" x14ac:dyDescent="0.55000000000000004">
      <c r="A104" s="213">
        <v>93</v>
      </c>
      <c r="B104" s="214"/>
      <c r="C104" s="215"/>
      <c r="D104" s="215"/>
      <c r="E104" s="215"/>
      <c r="F104" s="215"/>
      <c r="G104" s="215"/>
      <c r="H104" s="215"/>
      <c r="I104" s="215" t="s">
        <v>561</v>
      </c>
      <c r="J104" s="216">
        <v>0</v>
      </c>
      <c r="K104" s="217" t="str">
        <f t="shared" si="75"/>
        <v>not done</v>
      </c>
      <c r="L104" s="64"/>
      <c r="M104" s="219"/>
      <c r="N104" s="220" t="e">
        <f>List1_1[[#This Row],[Latest start date]]</f>
        <v>#VALUE!</v>
      </c>
      <c r="O104" s="221" t="str">
        <f t="shared" si="50"/>
        <v/>
      </c>
      <c r="P104" s="222" t="e">
        <f t="shared" si="51"/>
        <v>#VALUE!</v>
      </c>
      <c r="Q104" s="223" t="e">
        <f t="shared" si="52"/>
        <v>#VALUE!</v>
      </c>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224"/>
      <c r="BV104" s="224"/>
      <c r="BW104" s="224"/>
      <c r="BX104" s="224"/>
      <c r="BY104" s="224"/>
      <c r="BZ104" s="224"/>
      <c r="CA104" s="224"/>
      <c r="CB104" s="224"/>
      <c r="CC104" s="224"/>
      <c r="CD104" s="224"/>
      <c r="CE104" s="224"/>
      <c r="CF104" s="224"/>
      <c r="CG104" s="224"/>
      <c r="CH104" s="224"/>
      <c r="CI104" s="224"/>
      <c r="CJ104" s="224"/>
      <c r="CK104" s="224"/>
      <c r="CL104" s="224"/>
      <c r="CM104" s="224"/>
      <c r="CN104" s="224"/>
      <c r="CO104" s="224"/>
      <c r="CP104" s="224"/>
      <c r="CQ104" s="224"/>
      <c r="CR104" s="224"/>
      <c r="CS104" s="224"/>
      <c r="CT104" s="224"/>
      <c r="CU104" s="224"/>
      <c r="CV104" s="224"/>
      <c r="CW104" s="224"/>
      <c r="CX104" s="224"/>
      <c r="CY104" s="224"/>
      <c r="CZ104" s="224"/>
      <c r="DA104" s="224"/>
      <c r="DB104" s="224"/>
      <c r="DC104" s="224"/>
      <c r="DD104" s="224"/>
      <c r="DE104" s="224"/>
      <c r="DF104" s="224"/>
      <c r="DG104" s="224"/>
      <c r="DH104" s="224"/>
      <c r="DI104" s="224"/>
      <c r="DJ104" s="224"/>
      <c r="DK104" s="224"/>
      <c r="DL104" s="224"/>
      <c r="DM104" s="224"/>
      <c r="DN104" s="224"/>
      <c r="DO104" s="224"/>
      <c r="DP104" s="224"/>
      <c r="DQ104" s="224"/>
      <c r="DR104" s="224"/>
      <c r="DS104" s="224"/>
      <c r="DT104" s="224"/>
      <c r="DU104" s="224"/>
      <c r="DV104" s="224"/>
      <c r="DW104" s="224"/>
      <c r="DX104" s="224"/>
      <c r="DY104" s="224"/>
      <c r="DZ104" s="224"/>
      <c r="EA104" s="224"/>
      <c r="EB104" s="224"/>
      <c r="EC104" s="224"/>
      <c r="ED104" s="224"/>
      <c r="EE104" s="224"/>
      <c r="EF104" s="224"/>
      <c r="EG104" s="224"/>
      <c r="EH104" s="224"/>
      <c r="EI104" s="224"/>
      <c r="EJ104" s="224"/>
      <c r="EK104" s="224"/>
      <c r="EL104" s="224"/>
      <c r="EM104" s="224"/>
      <c r="EN104" s="224"/>
      <c r="EO104" s="224"/>
      <c r="EP104" s="224"/>
      <c r="EQ104" s="224"/>
      <c r="ER104" s="224"/>
      <c r="ES104" s="224"/>
      <c r="ET104" s="224"/>
      <c r="EU104" s="224"/>
      <c r="EV104" s="224"/>
      <c r="EW104" s="224"/>
      <c r="EX104" s="224"/>
      <c r="EY104" s="224"/>
      <c r="EZ104" s="224"/>
      <c r="FA104" s="224"/>
      <c r="FB104" s="224"/>
      <c r="FC104" s="224"/>
      <c r="FD104" s="224"/>
      <c r="FE104" s="224"/>
      <c r="FF104" s="224"/>
      <c r="FG104" s="224"/>
      <c r="FH104" s="224"/>
      <c r="FI104" s="224"/>
      <c r="FJ104" s="224"/>
      <c r="FK104" s="224"/>
      <c r="FL104" s="224"/>
      <c r="FM104" s="224"/>
      <c r="FN104" s="224"/>
      <c r="FO104" s="224"/>
      <c r="FP104" s="224"/>
      <c r="FQ104" s="224"/>
      <c r="FR104" s="224"/>
      <c r="FS104" s="224"/>
      <c r="FT104" s="224"/>
      <c r="FU104" s="224"/>
      <c r="FV104" s="224"/>
      <c r="FW104" s="224"/>
      <c r="FX104" s="224"/>
      <c r="FY104" s="224"/>
      <c r="FZ104" s="224"/>
      <c r="GA104" s="224"/>
      <c r="GB104" s="224"/>
      <c r="GC104" s="224"/>
      <c r="GD104" s="224"/>
      <c r="GE104" s="224"/>
      <c r="GF104" s="224"/>
      <c r="GG104" s="224"/>
      <c r="GH104" s="224"/>
      <c r="GI104" s="224"/>
      <c r="GJ104" s="224"/>
      <c r="GK104" s="224"/>
      <c r="GL104" s="224"/>
      <c r="GM104" s="224"/>
      <c r="GN104" s="224"/>
      <c r="GO104" s="224"/>
      <c r="GP104" s="218"/>
      <c r="GQ104" s="244"/>
      <c r="GR104" s="244"/>
      <c r="GS104" s="244"/>
      <c r="GT104" s="244"/>
      <c r="GU104" s="244"/>
      <c r="GV104" s="226"/>
      <c r="GW104" s="244"/>
      <c r="GX104" s="226"/>
      <c r="GY104" s="226"/>
      <c r="GZ104" s="226"/>
      <c r="HA104" s="226"/>
      <c r="HB104" s="226"/>
      <c r="HC104" s="227"/>
      <c r="HD104" s="228"/>
      <c r="HE104" s="228"/>
      <c r="HF104" s="276">
        <f t="shared" si="53"/>
        <v>0</v>
      </c>
      <c r="HG104" s="276">
        <f>List1_1[[#This Row],[HR 1 Rate 
(autofill)]]*List1_1[[#This Row],[HR 1 Effort ]]</f>
        <v>0</v>
      </c>
      <c r="HH104" s="229"/>
      <c r="HI104" s="228"/>
      <c r="HJ104" s="276">
        <f t="shared" si="54"/>
        <v>0</v>
      </c>
      <c r="HK104" s="276">
        <f>List1_1[[#This Row],[HR 2 Effort ]]*List1_1[[#This Row],[HR 2 Rate 
(autofill)]]</f>
        <v>0</v>
      </c>
      <c r="HL104" s="228"/>
      <c r="HM104" s="228"/>
      <c r="HN104" s="276">
        <f t="shared" si="55"/>
        <v>0</v>
      </c>
      <c r="HO104" s="276">
        <f>List1_1[[#This Row],[HR 3 Rate 
(autofill)]]*List1_1[[#This Row],[HR 3 Effort ]]</f>
        <v>0</v>
      </c>
      <c r="HP104" s="229"/>
      <c r="HQ104" s="228"/>
      <c r="HR104" s="276">
        <f t="shared" si="56"/>
        <v>0</v>
      </c>
      <c r="HS104" s="276">
        <f>List1_1[[#This Row],[HR 4 Rate 
(autofill)]]*List1_1[[#This Row],[HR 4 Effort ]]</f>
        <v>0</v>
      </c>
      <c r="HT104" s="229"/>
      <c r="HU104" s="230">
        <f>List1_1[[#This Row],[HR 1 cost estimate
(autofill)]]+List1_1[[#This Row],[HR 2 cost estimate 
(autofill)]]+List1_1[[#This Row],[HR 3 cost estimate 
(autofill)]]+List1_1[[#This Row],[HR 4 cost estimate 
(autofill)]]</f>
        <v>0</v>
      </c>
      <c r="HV104" s="229"/>
      <c r="HW104" s="229"/>
      <c r="HX104" s="231">
        <f>List1_1[[#This Row],[HR subtotal]]+List1_1[[#This Row],[Estimated Cost of goods &amp; materials / other]]</f>
        <v>0</v>
      </c>
      <c r="HY104" s="232">
        <f>(List1_1[[#This Row],[Total Estimated Cost ]]*List1_1[[#This Row],[Percent Complete]])/100</f>
        <v>0</v>
      </c>
      <c r="HZ104" s="233">
        <f t="shared" si="76"/>
        <v>0</v>
      </c>
      <c r="IA104" s="233">
        <f t="shared" si="76"/>
        <v>0</v>
      </c>
      <c r="IB104" s="233">
        <f t="shared" si="76"/>
        <v>0</v>
      </c>
      <c r="IC104" s="233">
        <f t="shared" si="76"/>
        <v>0</v>
      </c>
      <c r="ID104" s="233">
        <f t="shared" si="76"/>
        <v>0</v>
      </c>
      <c r="IE104" s="233">
        <f t="shared" si="76"/>
        <v>0</v>
      </c>
      <c r="IF104" s="233">
        <f t="shared" si="76"/>
        <v>0</v>
      </c>
      <c r="IG104" s="233">
        <f t="shared" si="76"/>
        <v>0</v>
      </c>
      <c r="IH104" s="233">
        <f t="shared" si="76"/>
        <v>0</v>
      </c>
      <c r="II104" s="233">
        <f t="shared" si="76"/>
        <v>0</v>
      </c>
      <c r="IJ104" s="233">
        <f t="shared" si="76"/>
        <v>0</v>
      </c>
      <c r="IK104" s="233">
        <f t="shared" si="76"/>
        <v>0</v>
      </c>
      <c r="IL104" s="233">
        <f t="shared" si="58"/>
        <v>0</v>
      </c>
      <c r="IM104" s="245">
        <f t="shared" si="59"/>
        <v>0</v>
      </c>
      <c r="IN104" s="246">
        <f t="shared" si="60"/>
        <v>0</v>
      </c>
      <c r="IO104" s="235"/>
      <c r="IP104" s="236">
        <f>List1_1[[#This Row],[Total Estimated Cost ]]-List1_1[[#This Row],[Actual Cost]]</f>
        <v>0</v>
      </c>
      <c r="IQ104" s="237"/>
      <c r="IR104" s="237"/>
      <c r="IS104" s="238"/>
      <c r="IT104" s="239"/>
      <c r="IU104" s="240">
        <f t="shared" si="61"/>
        <v>0</v>
      </c>
      <c r="IV104" s="240">
        <f t="shared" si="62"/>
        <v>0</v>
      </c>
      <c r="IW104" s="240">
        <f t="shared" si="63"/>
        <v>0</v>
      </c>
      <c r="IX104" s="240">
        <f t="shared" si="64"/>
        <v>0</v>
      </c>
      <c r="IY104" s="240">
        <f t="shared" si="65"/>
        <v>0</v>
      </c>
      <c r="IZ104" s="240">
        <f t="shared" si="66"/>
        <v>0</v>
      </c>
      <c r="JA104" s="240">
        <f t="shared" si="67"/>
        <v>0</v>
      </c>
      <c r="JB104" s="240">
        <f t="shared" si="68"/>
        <v>0</v>
      </c>
      <c r="JC104" s="240">
        <f t="shared" si="69"/>
        <v>0</v>
      </c>
      <c r="JD104" s="240">
        <f t="shared" si="70"/>
        <v>0</v>
      </c>
      <c r="JE104" s="240">
        <f t="shared" si="71"/>
        <v>0</v>
      </c>
      <c r="JF104" s="240">
        <f t="shared" si="72"/>
        <v>0</v>
      </c>
      <c r="JG104" s="240">
        <f t="shared" si="73"/>
        <v>0</v>
      </c>
      <c r="JH104" s="241">
        <f t="shared" si="74"/>
        <v>0</v>
      </c>
      <c r="JI104" s="307"/>
      <c r="JJ104" s="243"/>
    </row>
    <row r="105" spans="1:270" x14ac:dyDescent="0.55000000000000004">
      <c r="A105" s="213">
        <v>94</v>
      </c>
      <c r="B105" s="214"/>
      <c r="C105" s="215"/>
      <c r="D105" s="215"/>
      <c r="E105" s="215"/>
      <c r="F105" s="215"/>
      <c r="G105" s="215"/>
      <c r="H105" s="215"/>
      <c r="I105" s="215" t="s">
        <v>561</v>
      </c>
      <c r="J105" s="216">
        <v>0</v>
      </c>
      <c r="K105" s="217" t="str">
        <f t="shared" si="75"/>
        <v>not done</v>
      </c>
      <c r="L105" s="64"/>
      <c r="M105" s="219"/>
      <c r="N105" s="220" t="e">
        <f>List1_1[[#This Row],[Latest start date]]</f>
        <v>#VALUE!</v>
      </c>
      <c r="O105" s="221" t="str">
        <f t="shared" si="50"/>
        <v/>
      </c>
      <c r="P105" s="222" t="e">
        <f t="shared" si="51"/>
        <v>#VALUE!</v>
      </c>
      <c r="Q105" s="223" t="e">
        <f t="shared" si="52"/>
        <v>#VALUE!</v>
      </c>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c r="EB105" s="224"/>
      <c r="EC105" s="224"/>
      <c r="ED105" s="224"/>
      <c r="EE105" s="224"/>
      <c r="EF105" s="224"/>
      <c r="EG105" s="224"/>
      <c r="EH105" s="224"/>
      <c r="EI105" s="224"/>
      <c r="EJ105" s="224"/>
      <c r="EK105" s="224"/>
      <c r="EL105" s="224"/>
      <c r="EM105" s="224"/>
      <c r="EN105" s="224"/>
      <c r="EO105" s="224"/>
      <c r="EP105" s="224"/>
      <c r="EQ105" s="224"/>
      <c r="ER105" s="224"/>
      <c r="ES105" s="224"/>
      <c r="ET105" s="224"/>
      <c r="EU105" s="224"/>
      <c r="EV105" s="224"/>
      <c r="EW105" s="224"/>
      <c r="EX105" s="224"/>
      <c r="EY105" s="224"/>
      <c r="EZ105" s="224"/>
      <c r="FA105" s="224"/>
      <c r="FB105" s="224"/>
      <c r="FC105" s="224"/>
      <c r="FD105" s="224"/>
      <c r="FE105" s="224"/>
      <c r="FF105" s="224"/>
      <c r="FG105" s="224"/>
      <c r="FH105" s="224"/>
      <c r="FI105" s="224"/>
      <c r="FJ105" s="224"/>
      <c r="FK105" s="224"/>
      <c r="FL105" s="224"/>
      <c r="FM105" s="224"/>
      <c r="FN105" s="224"/>
      <c r="FO105" s="224"/>
      <c r="FP105" s="224"/>
      <c r="FQ105" s="224"/>
      <c r="FR105" s="224"/>
      <c r="FS105" s="224"/>
      <c r="FT105" s="224"/>
      <c r="FU105" s="224"/>
      <c r="FV105" s="224"/>
      <c r="FW105" s="224"/>
      <c r="FX105" s="224"/>
      <c r="FY105" s="224"/>
      <c r="FZ105" s="224"/>
      <c r="GA105" s="224"/>
      <c r="GB105" s="224"/>
      <c r="GC105" s="224"/>
      <c r="GD105" s="224"/>
      <c r="GE105" s="224"/>
      <c r="GF105" s="224"/>
      <c r="GG105" s="224"/>
      <c r="GH105" s="224"/>
      <c r="GI105" s="224"/>
      <c r="GJ105" s="224"/>
      <c r="GK105" s="224"/>
      <c r="GL105" s="224"/>
      <c r="GM105" s="224"/>
      <c r="GN105" s="224"/>
      <c r="GO105" s="224"/>
      <c r="GP105" s="218"/>
      <c r="GQ105" s="244"/>
      <c r="GR105" s="244"/>
      <c r="GS105" s="244"/>
      <c r="GT105" s="244"/>
      <c r="GU105" s="244"/>
      <c r="GV105" s="226"/>
      <c r="GW105" s="244"/>
      <c r="GX105" s="226"/>
      <c r="GY105" s="226"/>
      <c r="GZ105" s="226"/>
      <c r="HA105" s="226"/>
      <c r="HB105" s="226"/>
      <c r="HC105" s="227"/>
      <c r="HD105" s="228"/>
      <c r="HE105" s="228"/>
      <c r="HF105" s="276">
        <f t="shared" si="53"/>
        <v>0</v>
      </c>
      <c r="HG105" s="276">
        <f>List1_1[[#This Row],[HR 1 Rate 
(autofill)]]*List1_1[[#This Row],[HR 1 Effort ]]</f>
        <v>0</v>
      </c>
      <c r="HH105" s="229"/>
      <c r="HI105" s="228"/>
      <c r="HJ105" s="276">
        <f t="shared" si="54"/>
        <v>0</v>
      </c>
      <c r="HK105" s="276">
        <f>List1_1[[#This Row],[HR 2 Effort ]]*List1_1[[#This Row],[HR 2 Rate 
(autofill)]]</f>
        <v>0</v>
      </c>
      <c r="HL105" s="228"/>
      <c r="HM105" s="228"/>
      <c r="HN105" s="276">
        <f t="shared" si="55"/>
        <v>0</v>
      </c>
      <c r="HO105" s="276">
        <f>List1_1[[#This Row],[HR 3 Rate 
(autofill)]]*List1_1[[#This Row],[HR 3 Effort ]]</f>
        <v>0</v>
      </c>
      <c r="HP105" s="229"/>
      <c r="HQ105" s="228"/>
      <c r="HR105" s="276">
        <f t="shared" si="56"/>
        <v>0</v>
      </c>
      <c r="HS105" s="276">
        <f>List1_1[[#This Row],[HR 4 Rate 
(autofill)]]*List1_1[[#This Row],[HR 4 Effort ]]</f>
        <v>0</v>
      </c>
      <c r="HT105" s="229"/>
      <c r="HU105" s="230">
        <f>List1_1[[#This Row],[HR 1 cost estimate
(autofill)]]+List1_1[[#This Row],[HR 2 cost estimate 
(autofill)]]+List1_1[[#This Row],[HR 3 cost estimate 
(autofill)]]+List1_1[[#This Row],[HR 4 cost estimate 
(autofill)]]</f>
        <v>0</v>
      </c>
      <c r="HV105" s="229"/>
      <c r="HW105" s="229"/>
      <c r="HX105" s="231">
        <f>List1_1[[#This Row],[HR subtotal]]+List1_1[[#This Row],[Estimated Cost of goods &amp; materials / other]]</f>
        <v>0</v>
      </c>
      <c r="HY105" s="232">
        <f>(List1_1[[#This Row],[Total Estimated Cost ]]*List1_1[[#This Row],[Percent Complete]])/100</f>
        <v>0</v>
      </c>
      <c r="HZ105" s="233">
        <f t="shared" si="76"/>
        <v>0</v>
      </c>
      <c r="IA105" s="233">
        <f t="shared" si="76"/>
        <v>0</v>
      </c>
      <c r="IB105" s="233">
        <f t="shared" si="76"/>
        <v>0</v>
      </c>
      <c r="IC105" s="233">
        <f t="shared" si="76"/>
        <v>0</v>
      </c>
      <c r="ID105" s="233">
        <f t="shared" si="76"/>
        <v>0</v>
      </c>
      <c r="IE105" s="233">
        <f t="shared" si="76"/>
        <v>0</v>
      </c>
      <c r="IF105" s="233">
        <f t="shared" si="76"/>
        <v>0</v>
      </c>
      <c r="IG105" s="233">
        <f t="shared" si="76"/>
        <v>0</v>
      </c>
      <c r="IH105" s="233">
        <f t="shared" si="76"/>
        <v>0</v>
      </c>
      <c r="II105" s="233">
        <f t="shared" si="76"/>
        <v>0</v>
      </c>
      <c r="IJ105" s="233">
        <f t="shared" si="76"/>
        <v>0</v>
      </c>
      <c r="IK105" s="233">
        <f t="shared" si="76"/>
        <v>0</v>
      </c>
      <c r="IL105" s="233">
        <f t="shared" si="58"/>
        <v>0</v>
      </c>
      <c r="IM105" s="245">
        <f t="shared" si="59"/>
        <v>0</v>
      </c>
      <c r="IN105" s="246">
        <f t="shared" si="60"/>
        <v>0</v>
      </c>
      <c r="IO105" s="235"/>
      <c r="IP105" s="236">
        <f>List1_1[[#This Row],[Total Estimated Cost ]]-List1_1[[#This Row],[Actual Cost]]</f>
        <v>0</v>
      </c>
      <c r="IQ105" s="237"/>
      <c r="IR105" s="237"/>
      <c r="IS105" s="238"/>
      <c r="IT105" s="239"/>
      <c r="IU105" s="240">
        <f t="shared" si="61"/>
        <v>0</v>
      </c>
      <c r="IV105" s="240">
        <f t="shared" si="62"/>
        <v>0</v>
      </c>
      <c r="IW105" s="240">
        <f t="shared" si="63"/>
        <v>0</v>
      </c>
      <c r="IX105" s="240">
        <f t="shared" si="64"/>
        <v>0</v>
      </c>
      <c r="IY105" s="240">
        <f t="shared" si="65"/>
        <v>0</v>
      </c>
      <c r="IZ105" s="240">
        <f t="shared" si="66"/>
        <v>0</v>
      </c>
      <c r="JA105" s="240">
        <f t="shared" si="67"/>
        <v>0</v>
      </c>
      <c r="JB105" s="240">
        <f t="shared" si="68"/>
        <v>0</v>
      </c>
      <c r="JC105" s="240">
        <f t="shared" si="69"/>
        <v>0</v>
      </c>
      <c r="JD105" s="240">
        <f t="shared" si="70"/>
        <v>0</v>
      </c>
      <c r="JE105" s="240">
        <f t="shared" si="71"/>
        <v>0</v>
      </c>
      <c r="JF105" s="240">
        <f t="shared" si="72"/>
        <v>0</v>
      </c>
      <c r="JG105" s="240">
        <f t="shared" si="73"/>
        <v>0</v>
      </c>
      <c r="JH105" s="241">
        <f t="shared" si="74"/>
        <v>0</v>
      </c>
      <c r="JI105" s="307"/>
      <c r="JJ105" s="243"/>
    </row>
    <row r="106" spans="1:270" x14ac:dyDescent="0.55000000000000004">
      <c r="A106" s="213">
        <v>95</v>
      </c>
      <c r="B106" s="214"/>
      <c r="C106" s="215"/>
      <c r="D106" s="215"/>
      <c r="E106" s="215"/>
      <c r="F106" s="215"/>
      <c r="G106" s="215"/>
      <c r="H106" s="215"/>
      <c r="I106" s="215" t="s">
        <v>561</v>
      </c>
      <c r="J106" s="216">
        <v>0</v>
      </c>
      <c r="K106" s="217" t="str">
        <f t="shared" si="75"/>
        <v>not done</v>
      </c>
      <c r="L106" s="64"/>
      <c r="M106" s="219"/>
      <c r="N106" s="220" t="e">
        <f>List1_1[[#This Row],[Latest start date]]</f>
        <v>#VALUE!</v>
      </c>
      <c r="O106" s="221" t="str">
        <f t="shared" si="50"/>
        <v/>
      </c>
      <c r="P106" s="222" t="e">
        <f t="shared" si="51"/>
        <v>#VALUE!</v>
      </c>
      <c r="Q106" s="223" t="e">
        <f t="shared" si="52"/>
        <v>#VALUE!</v>
      </c>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c r="EB106" s="224"/>
      <c r="EC106" s="224"/>
      <c r="ED106" s="224"/>
      <c r="EE106" s="224"/>
      <c r="EF106" s="224"/>
      <c r="EG106" s="224"/>
      <c r="EH106" s="224"/>
      <c r="EI106" s="224"/>
      <c r="EJ106" s="224"/>
      <c r="EK106" s="224"/>
      <c r="EL106" s="224"/>
      <c r="EM106" s="224"/>
      <c r="EN106" s="224"/>
      <c r="EO106" s="224"/>
      <c r="EP106" s="224"/>
      <c r="EQ106" s="224"/>
      <c r="ER106" s="224"/>
      <c r="ES106" s="224"/>
      <c r="ET106" s="224"/>
      <c r="EU106" s="224"/>
      <c r="EV106" s="224"/>
      <c r="EW106" s="224"/>
      <c r="EX106" s="224"/>
      <c r="EY106" s="224"/>
      <c r="EZ106" s="224"/>
      <c r="FA106" s="224"/>
      <c r="FB106" s="224"/>
      <c r="FC106" s="224"/>
      <c r="FD106" s="224"/>
      <c r="FE106" s="224"/>
      <c r="FF106" s="224"/>
      <c r="FG106" s="224"/>
      <c r="FH106" s="224"/>
      <c r="FI106" s="224"/>
      <c r="FJ106" s="224"/>
      <c r="FK106" s="224"/>
      <c r="FL106" s="224"/>
      <c r="FM106" s="224"/>
      <c r="FN106" s="224"/>
      <c r="FO106" s="224"/>
      <c r="FP106" s="224"/>
      <c r="FQ106" s="224"/>
      <c r="FR106" s="224"/>
      <c r="FS106" s="224"/>
      <c r="FT106" s="224"/>
      <c r="FU106" s="224"/>
      <c r="FV106" s="224"/>
      <c r="FW106" s="224"/>
      <c r="FX106" s="224"/>
      <c r="FY106" s="224"/>
      <c r="FZ106" s="224"/>
      <c r="GA106" s="224"/>
      <c r="GB106" s="224"/>
      <c r="GC106" s="224"/>
      <c r="GD106" s="224"/>
      <c r="GE106" s="224"/>
      <c r="GF106" s="224"/>
      <c r="GG106" s="224"/>
      <c r="GH106" s="224"/>
      <c r="GI106" s="224"/>
      <c r="GJ106" s="224"/>
      <c r="GK106" s="224"/>
      <c r="GL106" s="224"/>
      <c r="GM106" s="224"/>
      <c r="GN106" s="224"/>
      <c r="GO106" s="224"/>
      <c r="GP106" s="218"/>
      <c r="GQ106" s="244"/>
      <c r="GR106" s="244"/>
      <c r="GS106" s="244"/>
      <c r="GT106" s="244"/>
      <c r="GU106" s="244"/>
      <c r="GV106" s="226"/>
      <c r="GW106" s="244"/>
      <c r="GX106" s="226"/>
      <c r="GY106" s="226"/>
      <c r="GZ106" s="226"/>
      <c r="HA106" s="226"/>
      <c r="HB106" s="226"/>
      <c r="HC106" s="227"/>
      <c r="HD106" s="228"/>
      <c r="HE106" s="228"/>
      <c r="HF106" s="276">
        <f t="shared" si="53"/>
        <v>0</v>
      </c>
      <c r="HG106" s="276">
        <f>List1_1[[#This Row],[HR 1 Rate 
(autofill)]]*List1_1[[#This Row],[HR 1 Effort ]]</f>
        <v>0</v>
      </c>
      <c r="HH106" s="229"/>
      <c r="HI106" s="228"/>
      <c r="HJ106" s="276">
        <f t="shared" si="54"/>
        <v>0</v>
      </c>
      <c r="HK106" s="276">
        <f>List1_1[[#This Row],[HR 2 Effort ]]*List1_1[[#This Row],[HR 2 Rate 
(autofill)]]</f>
        <v>0</v>
      </c>
      <c r="HL106" s="228"/>
      <c r="HM106" s="228"/>
      <c r="HN106" s="276">
        <f t="shared" si="55"/>
        <v>0</v>
      </c>
      <c r="HO106" s="276">
        <f>List1_1[[#This Row],[HR 3 Rate 
(autofill)]]*List1_1[[#This Row],[HR 3 Effort ]]</f>
        <v>0</v>
      </c>
      <c r="HP106" s="229"/>
      <c r="HQ106" s="228"/>
      <c r="HR106" s="276">
        <f t="shared" si="56"/>
        <v>0</v>
      </c>
      <c r="HS106" s="276">
        <f>List1_1[[#This Row],[HR 4 Rate 
(autofill)]]*List1_1[[#This Row],[HR 4 Effort ]]</f>
        <v>0</v>
      </c>
      <c r="HT106" s="229"/>
      <c r="HU106" s="230">
        <f>List1_1[[#This Row],[HR 1 cost estimate
(autofill)]]+List1_1[[#This Row],[HR 2 cost estimate 
(autofill)]]+List1_1[[#This Row],[HR 3 cost estimate 
(autofill)]]+List1_1[[#This Row],[HR 4 cost estimate 
(autofill)]]</f>
        <v>0</v>
      </c>
      <c r="HV106" s="229"/>
      <c r="HW106" s="229"/>
      <c r="HX106" s="231">
        <f>List1_1[[#This Row],[HR subtotal]]+List1_1[[#This Row],[Estimated Cost of goods &amp; materials / other]]</f>
        <v>0</v>
      </c>
      <c r="HY106" s="232">
        <f>(List1_1[[#This Row],[Total Estimated Cost ]]*List1_1[[#This Row],[Percent Complete]])/100</f>
        <v>0</v>
      </c>
      <c r="HZ106" s="233">
        <f t="shared" si="76"/>
        <v>0</v>
      </c>
      <c r="IA106" s="233">
        <f t="shared" si="76"/>
        <v>0</v>
      </c>
      <c r="IB106" s="233">
        <f t="shared" si="76"/>
        <v>0</v>
      </c>
      <c r="IC106" s="233">
        <f t="shared" si="76"/>
        <v>0</v>
      </c>
      <c r="ID106" s="233">
        <f t="shared" si="76"/>
        <v>0</v>
      </c>
      <c r="IE106" s="233">
        <f t="shared" si="76"/>
        <v>0</v>
      </c>
      <c r="IF106" s="233">
        <f t="shared" si="76"/>
        <v>0</v>
      </c>
      <c r="IG106" s="233">
        <f t="shared" si="76"/>
        <v>0</v>
      </c>
      <c r="IH106" s="233">
        <f t="shared" si="76"/>
        <v>0</v>
      </c>
      <c r="II106" s="233">
        <f t="shared" si="76"/>
        <v>0</v>
      </c>
      <c r="IJ106" s="233">
        <f t="shared" si="76"/>
        <v>0</v>
      </c>
      <c r="IK106" s="233">
        <f t="shared" si="76"/>
        <v>0</v>
      </c>
      <c r="IL106" s="233">
        <f t="shared" si="58"/>
        <v>0</v>
      </c>
      <c r="IM106" s="245">
        <f t="shared" si="59"/>
        <v>0</v>
      </c>
      <c r="IN106" s="246">
        <f t="shared" si="60"/>
        <v>0</v>
      </c>
      <c r="IO106" s="235"/>
      <c r="IP106" s="236">
        <f>List1_1[[#This Row],[Total Estimated Cost ]]-List1_1[[#This Row],[Actual Cost]]</f>
        <v>0</v>
      </c>
      <c r="IQ106" s="237"/>
      <c r="IR106" s="237"/>
      <c r="IS106" s="238"/>
      <c r="IT106" s="239"/>
      <c r="IU106" s="240">
        <f t="shared" si="61"/>
        <v>0</v>
      </c>
      <c r="IV106" s="240">
        <f t="shared" si="62"/>
        <v>0</v>
      </c>
      <c r="IW106" s="240">
        <f t="shared" si="63"/>
        <v>0</v>
      </c>
      <c r="IX106" s="240">
        <f t="shared" si="64"/>
        <v>0</v>
      </c>
      <c r="IY106" s="240">
        <f t="shared" si="65"/>
        <v>0</v>
      </c>
      <c r="IZ106" s="240">
        <f t="shared" si="66"/>
        <v>0</v>
      </c>
      <c r="JA106" s="240">
        <f t="shared" si="67"/>
        <v>0</v>
      </c>
      <c r="JB106" s="240">
        <f t="shared" si="68"/>
        <v>0</v>
      </c>
      <c r="JC106" s="240">
        <f t="shared" si="69"/>
        <v>0</v>
      </c>
      <c r="JD106" s="240">
        <f t="shared" si="70"/>
        <v>0</v>
      </c>
      <c r="JE106" s="240">
        <f t="shared" si="71"/>
        <v>0</v>
      </c>
      <c r="JF106" s="240">
        <f t="shared" si="72"/>
        <v>0</v>
      </c>
      <c r="JG106" s="240">
        <f t="shared" si="73"/>
        <v>0</v>
      </c>
      <c r="JH106" s="241">
        <f t="shared" si="74"/>
        <v>0</v>
      </c>
      <c r="JI106" s="307"/>
      <c r="JJ106" s="243"/>
    </row>
    <row r="107" spans="1:270" x14ac:dyDescent="0.55000000000000004">
      <c r="A107" s="213">
        <v>96</v>
      </c>
      <c r="B107" s="214"/>
      <c r="C107" s="215"/>
      <c r="D107" s="215"/>
      <c r="E107" s="215"/>
      <c r="F107" s="215"/>
      <c r="G107" s="215"/>
      <c r="H107" s="215"/>
      <c r="I107" s="215" t="s">
        <v>561</v>
      </c>
      <c r="J107" s="216">
        <v>0</v>
      </c>
      <c r="K107" s="217" t="str">
        <f t="shared" si="75"/>
        <v>not done</v>
      </c>
      <c r="L107" s="64"/>
      <c r="M107" s="219"/>
      <c r="N107" s="220" t="e">
        <f>List1_1[[#This Row],[Latest start date]]</f>
        <v>#VALUE!</v>
      </c>
      <c r="O107" s="221" t="str">
        <f t="shared" si="50"/>
        <v/>
      </c>
      <c r="P107" s="222" t="e">
        <f t="shared" si="51"/>
        <v>#VALUE!</v>
      </c>
      <c r="Q107" s="223" t="e">
        <f t="shared" si="52"/>
        <v>#VALUE!</v>
      </c>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c r="EA107" s="224"/>
      <c r="EB107" s="224"/>
      <c r="EC107" s="224"/>
      <c r="ED107" s="224"/>
      <c r="EE107" s="224"/>
      <c r="EF107" s="224"/>
      <c r="EG107" s="224"/>
      <c r="EH107" s="224"/>
      <c r="EI107" s="224"/>
      <c r="EJ107" s="224"/>
      <c r="EK107" s="224"/>
      <c r="EL107" s="224"/>
      <c r="EM107" s="224"/>
      <c r="EN107" s="224"/>
      <c r="EO107" s="224"/>
      <c r="EP107" s="224"/>
      <c r="EQ107" s="224"/>
      <c r="ER107" s="224"/>
      <c r="ES107" s="224"/>
      <c r="ET107" s="224"/>
      <c r="EU107" s="224"/>
      <c r="EV107" s="224"/>
      <c r="EW107" s="224"/>
      <c r="EX107" s="224"/>
      <c r="EY107" s="224"/>
      <c r="EZ107" s="224"/>
      <c r="FA107" s="224"/>
      <c r="FB107" s="224"/>
      <c r="FC107" s="224"/>
      <c r="FD107" s="224"/>
      <c r="FE107" s="224"/>
      <c r="FF107" s="224"/>
      <c r="FG107" s="224"/>
      <c r="FH107" s="224"/>
      <c r="FI107" s="224"/>
      <c r="FJ107" s="224"/>
      <c r="FK107" s="224"/>
      <c r="FL107" s="224"/>
      <c r="FM107" s="224"/>
      <c r="FN107" s="224"/>
      <c r="FO107" s="224"/>
      <c r="FP107" s="224"/>
      <c r="FQ107" s="224"/>
      <c r="FR107" s="224"/>
      <c r="FS107" s="224"/>
      <c r="FT107" s="224"/>
      <c r="FU107" s="224"/>
      <c r="FV107" s="224"/>
      <c r="FW107" s="224"/>
      <c r="FX107" s="224"/>
      <c r="FY107" s="224"/>
      <c r="FZ107" s="224"/>
      <c r="GA107" s="224"/>
      <c r="GB107" s="224"/>
      <c r="GC107" s="224"/>
      <c r="GD107" s="224"/>
      <c r="GE107" s="224"/>
      <c r="GF107" s="224"/>
      <c r="GG107" s="224"/>
      <c r="GH107" s="224"/>
      <c r="GI107" s="224"/>
      <c r="GJ107" s="224"/>
      <c r="GK107" s="224"/>
      <c r="GL107" s="224"/>
      <c r="GM107" s="224"/>
      <c r="GN107" s="224"/>
      <c r="GO107" s="224"/>
      <c r="GP107" s="218"/>
      <c r="GQ107" s="244"/>
      <c r="GR107" s="244"/>
      <c r="GS107" s="244"/>
      <c r="GT107" s="244"/>
      <c r="GU107" s="244"/>
      <c r="GV107" s="226"/>
      <c r="GW107" s="244"/>
      <c r="GX107" s="226"/>
      <c r="GY107" s="226"/>
      <c r="GZ107" s="226"/>
      <c r="HA107" s="226"/>
      <c r="HB107" s="226"/>
      <c r="HC107" s="227"/>
      <c r="HD107" s="228"/>
      <c r="HE107" s="228"/>
      <c r="HF107" s="276">
        <f t="shared" si="53"/>
        <v>0</v>
      </c>
      <c r="HG107" s="276">
        <f>List1_1[[#This Row],[HR 1 Rate 
(autofill)]]*List1_1[[#This Row],[HR 1 Effort ]]</f>
        <v>0</v>
      </c>
      <c r="HH107" s="229"/>
      <c r="HI107" s="228"/>
      <c r="HJ107" s="276">
        <f t="shared" si="54"/>
        <v>0</v>
      </c>
      <c r="HK107" s="276">
        <f>List1_1[[#This Row],[HR 2 Effort ]]*List1_1[[#This Row],[HR 2 Rate 
(autofill)]]</f>
        <v>0</v>
      </c>
      <c r="HL107" s="228"/>
      <c r="HM107" s="228"/>
      <c r="HN107" s="276">
        <f t="shared" si="55"/>
        <v>0</v>
      </c>
      <c r="HO107" s="276">
        <f>List1_1[[#This Row],[HR 3 Rate 
(autofill)]]*List1_1[[#This Row],[HR 3 Effort ]]</f>
        <v>0</v>
      </c>
      <c r="HP107" s="229"/>
      <c r="HQ107" s="228"/>
      <c r="HR107" s="276">
        <f t="shared" si="56"/>
        <v>0</v>
      </c>
      <c r="HS107" s="276">
        <f>List1_1[[#This Row],[HR 4 Rate 
(autofill)]]*List1_1[[#This Row],[HR 4 Effort ]]</f>
        <v>0</v>
      </c>
      <c r="HT107" s="229"/>
      <c r="HU107" s="230">
        <f>List1_1[[#This Row],[HR 1 cost estimate
(autofill)]]+List1_1[[#This Row],[HR 2 cost estimate 
(autofill)]]+List1_1[[#This Row],[HR 3 cost estimate 
(autofill)]]+List1_1[[#This Row],[HR 4 cost estimate 
(autofill)]]</f>
        <v>0</v>
      </c>
      <c r="HV107" s="229"/>
      <c r="HW107" s="229"/>
      <c r="HX107" s="231">
        <f>List1_1[[#This Row],[HR subtotal]]+List1_1[[#This Row],[Estimated Cost of goods &amp; materials / other]]</f>
        <v>0</v>
      </c>
      <c r="HY107" s="232">
        <f>(List1_1[[#This Row],[Total Estimated Cost ]]*List1_1[[#This Row],[Percent Complete]])/100</f>
        <v>0</v>
      </c>
      <c r="HZ107" s="233">
        <f t="shared" si="76"/>
        <v>0</v>
      </c>
      <c r="IA107" s="233">
        <f t="shared" si="76"/>
        <v>0</v>
      </c>
      <c r="IB107" s="233">
        <f t="shared" si="76"/>
        <v>0</v>
      </c>
      <c r="IC107" s="233">
        <f t="shared" si="76"/>
        <v>0</v>
      </c>
      <c r="ID107" s="233">
        <f t="shared" si="76"/>
        <v>0</v>
      </c>
      <c r="IE107" s="233">
        <f t="shared" si="76"/>
        <v>0</v>
      </c>
      <c r="IF107" s="233">
        <f t="shared" si="76"/>
        <v>0</v>
      </c>
      <c r="IG107" s="233">
        <f t="shared" si="76"/>
        <v>0</v>
      </c>
      <c r="IH107" s="233">
        <f t="shared" si="76"/>
        <v>0</v>
      </c>
      <c r="II107" s="233">
        <f t="shared" si="76"/>
        <v>0</v>
      </c>
      <c r="IJ107" s="233">
        <f t="shared" si="76"/>
        <v>0</v>
      </c>
      <c r="IK107" s="233">
        <f t="shared" si="76"/>
        <v>0</v>
      </c>
      <c r="IL107" s="233">
        <f t="shared" si="58"/>
        <v>0</v>
      </c>
      <c r="IM107" s="245">
        <f t="shared" si="59"/>
        <v>0</v>
      </c>
      <c r="IN107" s="246">
        <f t="shared" si="60"/>
        <v>0</v>
      </c>
      <c r="IO107" s="235"/>
      <c r="IP107" s="236">
        <f>List1_1[[#This Row],[Total Estimated Cost ]]-List1_1[[#This Row],[Actual Cost]]</f>
        <v>0</v>
      </c>
      <c r="IQ107" s="237"/>
      <c r="IR107" s="237"/>
      <c r="IS107" s="238"/>
      <c r="IT107" s="239"/>
      <c r="IU107" s="240">
        <f t="shared" si="61"/>
        <v>0</v>
      </c>
      <c r="IV107" s="240">
        <f t="shared" si="62"/>
        <v>0</v>
      </c>
      <c r="IW107" s="240">
        <f t="shared" si="63"/>
        <v>0</v>
      </c>
      <c r="IX107" s="240">
        <f t="shared" si="64"/>
        <v>0</v>
      </c>
      <c r="IY107" s="240">
        <f t="shared" si="65"/>
        <v>0</v>
      </c>
      <c r="IZ107" s="240">
        <f t="shared" si="66"/>
        <v>0</v>
      </c>
      <c r="JA107" s="240">
        <f t="shared" si="67"/>
        <v>0</v>
      </c>
      <c r="JB107" s="240">
        <f t="shared" si="68"/>
        <v>0</v>
      </c>
      <c r="JC107" s="240">
        <f t="shared" si="69"/>
        <v>0</v>
      </c>
      <c r="JD107" s="240">
        <f t="shared" si="70"/>
        <v>0</v>
      </c>
      <c r="JE107" s="240">
        <f t="shared" si="71"/>
        <v>0</v>
      </c>
      <c r="JF107" s="240">
        <f t="shared" si="72"/>
        <v>0</v>
      </c>
      <c r="JG107" s="240">
        <f t="shared" si="73"/>
        <v>0</v>
      </c>
      <c r="JH107" s="241">
        <f t="shared" si="74"/>
        <v>0</v>
      </c>
      <c r="JI107" s="307"/>
      <c r="JJ107" s="243"/>
    </row>
    <row r="108" spans="1:270" x14ac:dyDescent="0.55000000000000004">
      <c r="A108" s="213">
        <v>97</v>
      </c>
      <c r="B108" s="214"/>
      <c r="C108" s="215"/>
      <c r="D108" s="215"/>
      <c r="E108" s="215"/>
      <c r="F108" s="215"/>
      <c r="G108" s="215"/>
      <c r="H108" s="215"/>
      <c r="I108" s="215" t="s">
        <v>561</v>
      </c>
      <c r="J108" s="216">
        <v>0</v>
      </c>
      <c r="K108" s="217" t="str">
        <f t="shared" si="75"/>
        <v>not done</v>
      </c>
      <c r="L108" s="64"/>
      <c r="M108" s="219"/>
      <c r="N108" s="220" t="e">
        <f>List1_1[[#This Row],[Latest start date]]</f>
        <v>#VALUE!</v>
      </c>
      <c r="O108" s="221" t="str">
        <f t="shared" si="50"/>
        <v/>
      </c>
      <c r="P108" s="222" t="e">
        <f t="shared" si="51"/>
        <v>#VALUE!</v>
      </c>
      <c r="Q108" s="223" t="e">
        <f t="shared" si="52"/>
        <v>#VALUE!</v>
      </c>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224"/>
      <c r="CA108" s="224"/>
      <c r="CB108" s="224"/>
      <c r="CC108" s="224"/>
      <c r="CD108" s="224"/>
      <c r="CE108" s="224"/>
      <c r="CF108" s="224"/>
      <c r="CG108" s="224"/>
      <c r="CH108" s="224"/>
      <c r="CI108" s="224"/>
      <c r="CJ108" s="224"/>
      <c r="CK108" s="224"/>
      <c r="CL108" s="224"/>
      <c r="CM108" s="224"/>
      <c r="CN108" s="224"/>
      <c r="CO108" s="224"/>
      <c r="CP108" s="224"/>
      <c r="CQ108" s="224"/>
      <c r="CR108" s="224"/>
      <c r="CS108" s="224"/>
      <c r="CT108" s="224"/>
      <c r="CU108" s="224"/>
      <c r="CV108" s="224"/>
      <c r="CW108" s="224"/>
      <c r="CX108" s="224"/>
      <c r="CY108" s="224"/>
      <c r="CZ108" s="224"/>
      <c r="DA108" s="224"/>
      <c r="DB108" s="224"/>
      <c r="DC108" s="224"/>
      <c r="DD108" s="224"/>
      <c r="DE108" s="224"/>
      <c r="DF108" s="224"/>
      <c r="DG108" s="224"/>
      <c r="DH108" s="224"/>
      <c r="DI108" s="224"/>
      <c r="DJ108" s="224"/>
      <c r="DK108" s="224"/>
      <c r="DL108" s="224"/>
      <c r="DM108" s="224"/>
      <c r="DN108" s="224"/>
      <c r="DO108" s="224"/>
      <c r="DP108" s="224"/>
      <c r="DQ108" s="224"/>
      <c r="DR108" s="224"/>
      <c r="DS108" s="224"/>
      <c r="DT108" s="224"/>
      <c r="DU108" s="224"/>
      <c r="DV108" s="224"/>
      <c r="DW108" s="224"/>
      <c r="DX108" s="224"/>
      <c r="DY108" s="224"/>
      <c r="DZ108" s="224"/>
      <c r="EA108" s="224"/>
      <c r="EB108" s="224"/>
      <c r="EC108" s="224"/>
      <c r="ED108" s="224"/>
      <c r="EE108" s="224"/>
      <c r="EF108" s="224"/>
      <c r="EG108" s="224"/>
      <c r="EH108" s="224"/>
      <c r="EI108" s="224"/>
      <c r="EJ108" s="224"/>
      <c r="EK108" s="224"/>
      <c r="EL108" s="224"/>
      <c r="EM108" s="224"/>
      <c r="EN108" s="224"/>
      <c r="EO108" s="224"/>
      <c r="EP108" s="224"/>
      <c r="EQ108" s="224"/>
      <c r="ER108" s="224"/>
      <c r="ES108" s="224"/>
      <c r="ET108" s="224"/>
      <c r="EU108" s="224"/>
      <c r="EV108" s="224"/>
      <c r="EW108" s="224"/>
      <c r="EX108" s="224"/>
      <c r="EY108" s="224"/>
      <c r="EZ108" s="224"/>
      <c r="FA108" s="224"/>
      <c r="FB108" s="224"/>
      <c r="FC108" s="224"/>
      <c r="FD108" s="224"/>
      <c r="FE108" s="224"/>
      <c r="FF108" s="224"/>
      <c r="FG108" s="224"/>
      <c r="FH108" s="224"/>
      <c r="FI108" s="224"/>
      <c r="FJ108" s="224"/>
      <c r="FK108" s="224"/>
      <c r="FL108" s="224"/>
      <c r="FM108" s="224"/>
      <c r="FN108" s="224"/>
      <c r="FO108" s="224"/>
      <c r="FP108" s="224"/>
      <c r="FQ108" s="224"/>
      <c r="FR108" s="224"/>
      <c r="FS108" s="224"/>
      <c r="FT108" s="224"/>
      <c r="FU108" s="224"/>
      <c r="FV108" s="224"/>
      <c r="FW108" s="224"/>
      <c r="FX108" s="224"/>
      <c r="FY108" s="224"/>
      <c r="FZ108" s="224"/>
      <c r="GA108" s="224"/>
      <c r="GB108" s="224"/>
      <c r="GC108" s="224"/>
      <c r="GD108" s="224"/>
      <c r="GE108" s="224"/>
      <c r="GF108" s="224"/>
      <c r="GG108" s="224"/>
      <c r="GH108" s="224"/>
      <c r="GI108" s="224"/>
      <c r="GJ108" s="224"/>
      <c r="GK108" s="224"/>
      <c r="GL108" s="224"/>
      <c r="GM108" s="224"/>
      <c r="GN108" s="224"/>
      <c r="GO108" s="224"/>
      <c r="GP108" s="218"/>
      <c r="GQ108" s="244"/>
      <c r="GR108" s="244"/>
      <c r="GS108" s="244"/>
      <c r="GT108" s="244"/>
      <c r="GU108" s="244"/>
      <c r="GV108" s="226"/>
      <c r="GW108" s="244"/>
      <c r="GX108" s="226"/>
      <c r="GY108" s="226"/>
      <c r="GZ108" s="226"/>
      <c r="HA108" s="226"/>
      <c r="HB108" s="226"/>
      <c r="HC108" s="227"/>
      <c r="HD108" s="228"/>
      <c r="HE108" s="228"/>
      <c r="HF108" s="276">
        <f t="shared" si="53"/>
        <v>0</v>
      </c>
      <c r="HG108" s="276">
        <f>List1_1[[#This Row],[HR 1 Rate 
(autofill)]]*List1_1[[#This Row],[HR 1 Effort ]]</f>
        <v>0</v>
      </c>
      <c r="HH108" s="229"/>
      <c r="HI108" s="228"/>
      <c r="HJ108" s="276">
        <f t="shared" si="54"/>
        <v>0</v>
      </c>
      <c r="HK108" s="276">
        <f>List1_1[[#This Row],[HR 2 Effort ]]*List1_1[[#This Row],[HR 2 Rate 
(autofill)]]</f>
        <v>0</v>
      </c>
      <c r="HL108" s="228"/>
      <c r="HM108" s="228"/>
      <c r="HN108" s="276">
        <f t="shared" si="55"/>
        <v>0</v>
      </c>
      <c r="HO108" s="276">
        <f>List1_1[[#This Row],[HR 3 Rate 
(autofill)]]*List1_1[[#This Row],[HR 3 Effort ]]</f>
        <v>0</v>
      </c>
      <c r="HP108" s="229"/>
      <c r="HQ108" s="228"/>
      <c r="HR108" s="276">
        <f t="shared" si="56"/>
        <v>0</v>
      </c>
      <c r="HS108" s="276">
        <f>List1_1[[#This Row],[HR 4 Rate 
(autofill)]]*List1_1[[#This Row],[HR 4 Effort ]]</f>
        <v>0</v>
      </c>
      <c r="HT108" s="229"/>
      <c r="HU108" s="230">
        <f>List1_1[[#This Row],[HR 1 cost estimate
(autofill)]]+List1_1[[#This Row],[HR 2 cost estimate 
(autofill)]]+List1_1[[#This Row],[HR 3 cost estimate 
(autofill)]]+List1_1[[#This Row],[HR 4 cost estimate 
(autofill)]]</f>
        <v>0</v>
      </c>
      <c r="HV108" s="229"/>
      <c r="HW108" s="229"/>
      <c r="HX108" s="231">
        <f>List1_1[[#This Row],[HR subtotal]]+List1_1[[#This Row],[Estimated Cost of goods &amp; materials / other]]</f>
        <v>0</v>
      </c>
      <c r="HY108" s="232">
        <f>(List1_1[[#This Row],[Total Estimated Cost ]]*List1_1[[#This Row],[Percent Complete]])/100</f>
        <v>0</v>
      </c>
      <c r="HZ108" s="233">
        <f t="shared" ref="HZ108:IK123" si="77">IF($O108="",0,IF(EOMONTH($O108,0)=EOMONTH(HZ$8,0),$HX108,0))</f>
        <v>0</v>
      </c>
      <c r="IA108" s="233">
        <f t="shared" si="77"/>
        <v>0</v>
      </c>
      <c r="IB108" s="233">
        <f t="shared" si="77"/>
        <v>0</v>
      </c>
      <c r="IC108" s="233">
        <f t="shared" si="77"/>
        <v>0</v>
      </c>
      <c r="ID108" s="233">
        <f t="shared" si="77"/>
        <v>0</v>
      </c>
      <c r="IE108" s="233">
        <f t="shared" si="77"/>
        <v>0</v>
      </c>
      <c r="IF108" s="233">
        <f t="shared" si="77"/>
        <v>0</v>
      </c>
      <c r="IG108" s="233">
        <f t="shared" si="77"/>
        <v>0</v>
      </c>
      <c r="IH108" s="233">
        <f t="shared" si="77"/>
        <v>0</v>
      </c>
      <c r="II108" s="233">
        <f t="shared" si="77"/>
        <v>0</v>
      </c>
      <c r="IJ108" s="233">
        <f t="shared" si="77"/>
        <v>0</v>
      </c>
      <c r="IK108" s="233">
        <f t="shared" si="77"/>
        <v>0</v>
      </c>
      <c r="IL108" s="233">
        <f t="shared" si="58"/>
        <v>0</v>
      </c>
      <c r="IM108" s="245">
        <f t="shared" si="59"/>
        <v>0</v>
      </c>
      <c r="IN108" s="246">
        <f t="shared" si="60"/>
        <v>0</v>
      </c>
      <c r="IO108" s="235"/>
      <c r="IP108" s="236">
        <f>List1_1[[#This Row],[Total Estimated Cost ]]-List1_1[[#This Row],[Actual Cost]]</f>
        <v>0</v>
      </c>
      <c r="IQ108" s="237"/>
      <c r="IR108" s="237"/>
      <c r="IS108" s="238"/>
      <c r="IT108" s="239"/>
      <c r="IU108" s="240">
        <f t="shared" ref="IU108:IU139" si="78">(IF($HD108=$IU$10,$HE108,IF($HH108=$IU$10,$HI108,IF($HL108=$IU$10,$HM108,IF($HP108=$IU$10,$HQ108,0)))))</f>
        <v>0</v>
      </c>
      <c r="IV108" s="240">
        <f t="shared" ref="IV108:IV139" si="79">(IF($HD108=$IV$10,$HE108,IF($HH108=$IV$10,$HI108,IF($HL108=$IV$10,$HM108,IF($HP108=$IV$10,$HQ108,0)))))</f>
        <v>0</v>
      </c>
      <c r="IW108" s="240">
        <f t="shared" ref="IW108:IW139" si="80">(IF($HD108=$IW$10,$HE108,IF($HH108=$IW$10,$HI108,IF($HL108=$IW$10,$HM108,IF($HP108=$IW$10,$HQ108,0)))))</f>
        <v>0</v>
      </c>
      <c r="IX108" s="240">
        <f t="shared" ref="IX108:IX139" si="81">(IF($HD108=$IX$10,$HE108,IF($HH108=$IX$10,$HI108,IF($HL108=$IX$10,$HM108,IF($HP108=$IX$10,$HQ108,0)))))</f>
        <v>0</v>
      </c>
      <c r="IY108" s="240">
        <f t="shared" ref="IY108:IY139" si="82">(IF($HD108=$IY$10,$HE108,IF($HH108=$IY$10,$HI108,IF($HL108=$IY$10,$HM108,IF($HP108=$IY$10,$HQ108,0)))))</f>
        <v>0</v>
      </c>
      <c r="IZ108" s="240">
        <f t="shared" ref="IZ108:IZ139" si="83">(IF($HD108=$IZ$10,$HE108,IF($HH108=$IZ$10,$HI108,IF($HL108=$IZ$10,$HM108,IF($HP108=$IZ$10,$HQ108,0)))))</f>
        <v>0</v>
      </c>
      <c r="JA108" s="240">
        <f t="shared" ref="JA108:JA139" si="84">(IF($HD108=$JA$10,$HE108,IF($HH108=$JA$10,$HI108,IF($HL108=$JA$10,$HM108,IF($HP108=$JA$10,$HQ108,0)))))</f>
        <v>0</v>
      </c>
      <c r="JB108" s="240">
        <f t="shared" ref="JB108:JB139" si="85">(IF($HD108=$JB$10,$HE108,IF($HH108=$JB$10,$HI108,IF($HL108=$JB$10,$HM108,IF($HP108=$JB$10,$HQ108,0)))))</f>
        <v>0</v>
      </c>
      <c r="JC108" s="240">
        <f t="shared" ref="JC108:JC139" si="86">(IF($HD108=$JC$10,$HE108,IF($HH108=$JC$10,$HI108,IF($HL108=$JC$10,$HM108,IF($HP108=$JC$10,$HQ108,0)))))</f>
        <v>0</v>
      </c>
      <c r="JD108" s="240">
        <f t="shared" ref="JD108:JD139" si="87">(IF($HD108=$JD$10,$HE108,IF($HH108=$JD$10,$HI108,IF($HL108=$JD$10,$HM108,IF($HP108=$JD$10,$HQ108,0)))))</f>
        <v>0</v>
      </c>
      <c r="JE108" s="240">
        <f t="shared" ref="JE108:JE139" si="88">(IF($HD108=$JE$10,$HE108,IF($HH108=$JE$10,$HI108,IF($HL108=$JE$10,$HM108,IF($HP108=$JE$10,$HQ108,0)))))</f>
        <v>0</v>
      </c>
      <c r="JF108" s="240">
        <f t="shared" ref="JF108:JF139" si="89">(IF($HD108=$JF$10,$HE108,IF($HH108=$JF$10,$HI108,IF($HL108=$JF$10,$HM108,IF($HP108=$JF$10,$HQ108,0)))))</f>
        <v>0</v>
      </c>
      <c r="JG108" s="240">
        <f t="shared" ref="JG108:JG139" si="90">(IF($HD108=$JG$10,$HE108,IF($HH108=$JG$10,$HI108,IF($HL108=$JG$10,$HM108,IF($HP108=$JG$10,$HQ108,0)))))</f>
        <v>0</v>
      </c>
      <c r="JH108" s="241">
        <f t="shared" ref="JH108:JH139" si="91">(IF($HD108=$JH$10,$HE108,IF($HH108=$JH$10,$HI108,IF($HL108=$JH$10,$HM108,IF($HP108=$JH$10,$HQ108,0)))))</f>
        <v>0</v>
      </c>
      <c r="JI108" s="307"/>
      <c r="JJ108" s="243"/>
    </row>
    <row r="109" spans="1:270" x14ac:dyDescent="0.55000000000000004">
      <c r="A109" s="213">
        <v>98</v>
      </c>
      <c r="B109" s="214"/>
      <c r="C109" s="215"/>
      <c r="D109" s="215"/>
      <c r="E109" s="215"/>
      <c r="F109" s="215"/>
      <c r="G109" s="215"/>
      <c r="H109" s="215"/>
      <c r="I109" s="215" t="s">
        <v>561</v>
      </c>
      <c r="J109" s="216">
        <v>0</v>
      </c>
      <c r="K109" s="217" t="str">
        <f t="shared" si="75"/>
        <v>not done</v>
      </c>
      <c r="L109" s="64"/>
      <c r="M109" s="219"/>
      <c r="N109" s="220" t="e">
        <f>List1_1[[#This Row],[Latest start date]]</f>
        <v>#VALUE!</v>
      </c>
      <c r="O109" s="221" t="str">
        <f t="shared" si="50"/>
        <v/>
      </c>
      <c r="P109" s="222" t="e">
        <f t="shared" si="51"/>
        <v>#VALUE!</v>
      </c>
      <c r="Q109" s="223" t="e">
        <f t="shared" si="52"/>
        <v>#VALUE!</v>
      </c>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224"/>
      <c r="CA109" s="224"/>
      <c r="CB109" s="224"/>
      <c r="CC109" s="224"/>
      <c r="CD109" s="224"/>
      <c r="CE109" s="224"/>
      <c r="CF109" s="224"/>
      <c r="CG109" s="224"/>
      <c r="CH109" s="224"/>
      <c r="CI109" s="224"/>
      <c r="CJ109" s="224"/>
      <c r="CK109" s="224"/>
      <c r="CL109" s="224"/>
      <c r="CM109" s="224"/>
      <c r="CN109" s="224"/>
      <c r="CO109" s="224"/>
      <c r="CP109" s="224"/>
      <c r="CQ109" s="224"/>
      <c r="CR109" s="224"/>
      <c r="CS109" s="224"/>
      <c r="CT109" s="224"/>
      <c r="CU109" s="224"/>
      <c r="CV109" s="224"/>
      <c r="CW109" s="224"/>
      <c r="CX109" s="224"/>
      <c r="CY109" s="224"/>
      <c r="CZ109" s="224"/>
      <c r="DA109" s="224"/>
      <c r="DB109" s="224"/>
      <c r="DC109" s="224"/>
      <c r="DD109" s="224"/>
      <c r="DE109" s="224"/>
      <c r="DF109" s="224"/>
      <c r="DG109" s="224"/>
      <c r="DH109" s="224"/>
      <c r="DI109" s="224"/>
      <c r="DJ109" s="224"/>
      <c r="DK109" s="224"/>
      <c r="DL109" s="224"/>
      <c r="DM109" s="224"/>
      <c r="DN109" s="224"/>
      <c r="DO109" s="224"/>
      <c r="DP109" s="224"/>
      <c r="DQ109" s="224"/>
      <c r="DR109" s="224"/>
      <c r="DS109" s="224"/>
      <c r="DT109" s="224"/>
      <c r="DU109" s="224"/>
      <c r="DV109" s="224"/>
      <c r="DW109" s="224"/>
      <c r="DX109" s="224"/>
      <c r="DY109" s="224"/>
      <c r="DZ109" s="224"/>
      <c r="EA109" s="224"/>
      <c r="EB109" s="224"/>
      <c r="EC109" s="224"/>
      <c r="ED109" s="224"/>
      <c r="EE109" s="224"/>
      <c r="EF109" s="224"/>
      <c r="EG109" s="224"/>
      <c r="EH109" s="224"/>
      <c r="EI109" s="224"/>
      <c r="EJ109" s="224"/>
      <c r="EK109" s="224"/>
      <c r="EL109" s="224"/>
      <c r="EM109" s="224"/>
      <c r="EN109" s="224"/>
      <c r="EO109" s="224"/>
      <c r="EP109" s="224"/>
      <c r="EQ109" s="224"/>
      <c r="ER109" s="224"/>
      <c r="ES109" s="224"/>
      <c r="ET109" s="224"/>
      <c r="EU109" s="224"/>
      <c r="EV109" s="224"/>
      <c r="EW109" s="224"/>
      <c r="EX109" s="224"/>
      <c r="EY109" s="224"/>
      <c r="EZ109" s="224"/>
      <c r="FA109" s="224"/>
      <c r="FB109" s="224"/>
      <c r="FC109" s="224"/>
      <c r="FD109" s="224"/>
      <c r="FE109" s="224"/>
      <c r="FF109" s="224"/>
      <c r="FG109" s="224"/>
      <c r="FH109" s="224"/>
      <c r="FI109" s="224"/>
      <c r="FJ109" s="224"/>
      <c r="FK109" s="224"/>
      <c r="FL109" s="224"/>
      <c r="FM109" s="224"/>
      <c r="FN109" s="224"/>
      <c r="FO109" s="224"/>
      <c r="FP109" s="224"/>
      <c r="FQ109" s="224"/>
      <c r="FR109" s="224"/>
      <c r="FS109" s="224"/>
      <c r="FT109" s="224"/>
      <c r="FU109" s="224"/>
      <c r="FV109" s="224"/>
      <c r="FW109" s="224"/>
      <c r="FX109" s="224"/>
      <c r="FY109" s="224"/>
      <c r="FZ109" s="224"/>
      <c r="GA109" s="224"/>
      <c r="GB109" s="224"/>
      <c r="GC109" s="224"/>
      <c r="GD109" s="224"/>
      <c r="GE109" s="224"/>
      <c r="GF109" s="224"/>
      <c r="GG109" s="224"/>
      <c r="GH109" s="224"/>
      <c r="GI109" s="224"/>
      <c r="GJ109" s="224"/>
      <c r="GK109" s="224"/>
      <c r="GL109" s="224"/>
      <c r="GM109" s="224"/>
      <c r="GN109" s="224"/>
      <c r="GO109" s="224"/>
      <c r="GP109" s="218"/>
      <c r="GQ109" s="244"/>
      <c r="GR109" s="244"/>
      <c r="GS109" s="244"/>
      <c r="GT109" s="244"/>
      <c r="GU109" s="244"/>
      <c r="GV109" s="226"/>
      <c r="GW109" s="244"/>
      <c r="GX109" s="226"/>
      <c r="GY109" s="226"/>
      <c r="GZ109" s="226"/>
      <c r="HA109" s="226"/>
      <c r="HB109" s="226"/>
      <c r="HC109" s="227"/>
      <c r="HD109" s="228"/>
      <c r="HE109" s="228"/>
      <c r="HF109" s="276">
        <f t="shared" si="53"/>
        <v>0</v>
      </c>
      <c r="HG109" s="276">
        <f>List1_1[[#This Row],[HR 1 Rate 
(autofill)]]*List1_1[[#This Row],[HR 1 Effort ]]</f>
        <v>0</v>
      </c>
      <c r="HH109" s="229"/>
      <c r="HI109" s="228"/>
      <c r="HJ109" s="276">
        <f t="shared" si="54"/>
        <v>0</v>
      </c>
      <c r="HK109" s="276">
        <f>List1_1[[#This Row],[HR 2 Effort ]]*List1_1[[#This Row],[HR 2 Rate 
(autofill)]]</f>
        <v>0</v>
      </c>
      <c r="HL109" s="228"/>
      <c r="HM109" s="228"/>
      <c r="HN109" s="276">
        <f t="shared" si="55"/>
        <v>0</v>
      </c>
      <c r="HO109" s="276">
        <f>List1_1[[#This Row],[HR 3 Rate 
(autofill)]]*List1_1[[#This Row],[HR 3 Effort ]]</f>
        <v>0</v>
      </c>
      <c r="HP109" s="229"/>
      <c r="HQ109" s="228"/>
      <c r="HR109" s="276">
        <f t="shared" si="56"/>
        <v>0</v>
      </c>
      <c r="HS109" s="276">
        <f>List1_1[[#This Row],[HR 4 Rate 
(autofill)]]*List1_1[[#This Row],[HR 4 Effort ]]</f>
        <v>0</v>
      </c>
      <c r="HT109" s="229"/>
      <c r="HU109" s="230">
        <f>List1_1[[#This Row],[HR 1 cost estimate
(autofill)]]+List1_1[[#This Row],[HR 2 cost estimate 
(autofill)]]+List1_1[[#This Row],[HR 3 cost estimate 
(autofill)]]+List1_1[[#This Row],[HR 4 cost estimate 
(autofill)]]</f>
        <v>0</v>
      </c>
      <c r="HV109" s="229"/>
      <c r="HW109" s="229"/>
      <c r="HX109" s="231">
        <f>List1_1[[#This Row],[HR subtotal]]+List1_1[[#This Row],[Estimated Cost of goods &amp; materials / other]]</f>
        <v>0</v>
      </c>
      <c r="HY109" s="232">
        <f>(List1_1[[#This Row],[Total Estimated Cost ]]*List1_1[[#This Row],[Percent Complete]])/100</f>
        <v>0</v>
      </c>
      <c r="HZ109" s="233">
        <f t="shared" si="77"/>
        <v>0</v>
      </c>
      <c r="IA109" s="233">
        <f t="shared" si="77"/>
        <v>0</v>
      </c>
      <c r="IB109" s="233">
        <f t="shared" si="77"/>
        <v>0</v>
      </c>
      <c r="IC109" s="233">
        <f t="shared" si="77"/>
        <v>0</v>
      </c>
      <c r="ID109" s="233">
        <f t="shared" si="77"/>
        <v>0</v>
      </c>
      <c r="IE109" s="233">
        <f t="shared" si="77"/>
        <v>0</v>
      </c>
      <c r="IF109" s="233">
        <f t="shared" si="77"/>
        <v>0</v>
      </c>
      <c r="IG109" s="233">
        <f t="shared" si="77"/>
        <v>0</v>
      </c>
      <c r="IH109" s="233">
        <f t="shared" si="77"/>
        <v>0</v>
      </c>
      <c r="II109" s="233">
        <f t="shared" si="77"/>
        <v>0</v>
      </c>
      <c r="IJ109" s="233">
        <f t="shared" si="77"/>
        <v>0</v>
      </c>
      <c r="IK109" s="233">
        <f t="shared" si="77"/>
        <v>0</v>
      </c>
      <c r="IL109" s="233">
        <f t="shared" si="58"/>
        <v>0</v>
      </c>
      <c r="IM109" s="245">
        <f t="shared" si="59"/>
        <v>0</v>
      </c>
      <c r="IN109" s="246">
        <f t="shared" si="60"/>
        <v>0</v>
      </c>
      <c r="IO109" s="235"/>
      <c r="IP109" s="236">
        <f>List1_1[[#This Row],[Total Estimated Cost ]]-List1_1[[#This Row],[Actual Cost]]</f>
        <v>0</v>
      </c>
      <c r="IQ109" s="237"/>
      <c r="IR109" s="237"/>
      <c r="IS109" s="238"/>
      <c r="IT109" s="239"/>
      <c r="IU109" s="240">
        <f t="shared" si="78"/>
        <v>0</v>
      </c>
      <c r="IV109" s="240">
        <f t="shared" si="79"/>
        <v>0</v>
      </c>
      <c r="IW109" s="240">
        <f t="shared" si="80"/>
        <v>0</v>
      </c>
      <c r="IX109" s="240">
        <f t="shared" si="81"/>
        <v>0</v>
      </c>
      <c r="IY109" s="240">
        <f t="shared" si="82"/>
        <v>0</v>
      </c>
      <c r="IZ109" s="240">
        <f t="shared" si="83"/>
        <v>0</v>
      </c>
      <c r="JA109" s="240">
        <f t="shared" si="84"/>
        <v>0</v>
      </c>
      <c r="JB109" s="240">
        <f t="shared" si="85"/>
        <v>0</v>
      </c>
      <c r="JC109" s="240">
        <f t="shared" si="86"/>
        <v>0</v>
      </c>
      <c r="JD109" s="240">
        <f t="shared" si="87"/>
        <v>0</v>
      </c>
      <c r="JE109" s="240">
        <f t="shared" si="88"/>
        <v>0</v>
      </c>
      <c r="JF109" s="240">
        <f t="shared" si="89"/>
        <v>0</v>
      </c>
      <c r="JG109" s="240">
        <f t="shared" si="90"/>
        <v>0</v>
      </c>
      <c r="JH109" s="241">
        <f t="shared" si="91"/>
        <v>0</v>
      </c>
      <c r="JI109" s="307"/>
      <c r="JJ109" s="243"/>
    </row>
    <row r="110" spans="1:270" x14ac:dyDescent="0.55000000000000004">
      <c r="A110" s="213">
        <v>99</v>
      </c>
      <c r="B110" s="214"/>
      <c r="C110" s="215"/>
      <c r="D110" s="215"/>
      <c r="E110" s="215"/>
      <c r="F110" s="215"/>
      <c r="G110" s="215"/>
      <c r="H110" s="215"/>
      <c r="I110" s="215" t="s">
        <v>561</v>
      </c>
      <c r="J110" s="216">
        <v>0</v>
      </c>
      <c r="K110" s="217" t="str">
        <f t="shared" si="75"/>
        <v>not done</v>
      </c>
      <c r="L110" s="64"/>
      <c r="M110" s="219"/>
      <c r="N110" s="220" t="e">
        <f>List1_1[[#This Row],[Latest start date]]</f>
        <v>#VALUE!</v>
      </c>
      <c r="O110" s="221" t="str">
        <f t="shared" si="50"/>
        <v/>
      </c>
      <c r="P110" s="222" t="e">
        <f t="shared" si="51"/>
        <v>#VALUE!</v>
      </c>
      <c r="Q110" s="223" t="e">
        <f t="shared" si="52"/>
        <v>#VALUE!</v>
      </c>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24"/>
      <c r="CA110" s="224"/>
      <c r="CB110" s="224"/>
      <c r="CC110" s="224"/>
      <c r="CD110" s="224"/>
      <c r="CE110" s="224"/>
      <c r="CF110" s="224"/>
      <c r="CG110" s="224"/>
      <c r="CH110" s="224"/>
      <c r="CI110" s="224"/>
      <c r="CJ110" s="224"/>
      <c r="CK110" s="224"/>
      <c r="CL110" s="224"/>
      <c r="CM110" s="224"/>
      <c r="CN110" s="224"/>
      <c r="CO110" s="224"/>
      <c r="CP110" s="224"/>
      <c r="CQ110" s="224"/>
      <c r="CR110" s="224"/>
      <c r="CS110" s="224"/>
      <c r="CT110" s="224"/>
      <c r="CU110" s="224"/>
      <c r="CV110" s="224"/>
      <c r="CW110" s="224"/>
      <c r="CX110" s="224"/>
      <c r="CY110" s="224"/>
      <c r="CZ110" s="224"/>
      <c r="DA110" s="224"/>
      <c r="DB110" s="224"/>
      <c r="DC110" s="224"/>
      <c r="DD110" s="224"/>
      <c r="DE110" s="224"/>
      <c r="DF110" s="224"/>
      <c r="DG110" s="224"/>
      <c r="DH110" s="224"/>
      <c r="DI110" s="224"/>
      <c r="DJ110" s="224"/>
      <c r="DK110" s="224"/>
      <c r="DL110" s="224"/>
      <c r="DM110" s="224"/>
      <c r="DN110" s="224"/>
      <c r="DO110" s="224"/>
      <c r="DP110" s="224"/>
      <c r="DQ110" s="224"/>
      <c r="DR110" s="224"/>
      <c r="DS110" s="224"/>
      <c r="DT110" s="224"/>
      <c r="DU110" s="224"/>
      <c r="DV110" s="224"/>
      <c r="DW110" s="224"/>
      <c r="DX110" s="224"/>
      <c r="DY110" s="224"/>
      <c r="DZ110" s="224"/>
      <c r="EA110" s="224"/>
      <c r="EB110" s="224"/>
      <c r="EC110" s="224"/>
      <c r="ED110" s="224"/>
      <c r="EE110" s="224"/>
      <c r="EF110" s="224"/>
      <c r="EG110" s="224"/>
      <c r="EH110" s="224"/>
      <c r="EI110" s="224"/>
      <c r="EJ110" s="224"/>
      <c r="EK110" s="224"/>
      <c r="EL110" s="224"/>
      <c r="EM110" s="224"/>
      <c r="EN110" s="224"/>
      <c r="EO110" s="224"/>
      <c r="EP110" s="224"/>
      <c r="EQ110" s="224"/>
      <c r="ER110" s="224"/>
      <c r="ES110" s="224"/>
      <c r="ET110" s="224"/>
      <c r="EU110" s="224"/>
      <c r="EV110" s="224"/>
      <c r="EW110" s="224"/>
      <c r="EX110" s="224"/>
      <c r="EY110" s="224"/>
      <c r="EZ110" s="224"/>
      <c r="FA110" s="224"/>
      <c r="FB110" s="224"/>
      <c r="FC110" s="224"/>
      <c r="FD110" s="224"/>
      <c r="FE110" s="224"/>
      <c r="FF110" s="224"/>
      <c r="FG110" s="224"/>
      <c r="FH110" s="224"/>
      <c r="FI110" s="224"/>
      <c r="FJ110" s="224"/>
      <c r="FK110" s="224"/>
      <c r="FL110" s="224"/>
      <c r="FM110" s="224"/>
      <c r="FN110" s="224"/>
      <c r="FO110" s="224"/>
      <c r="FP110" s="224"/>
      <c r="FQ110" s="224"/>
      <c r="FR110" s="224"/>
      <c r="FS110" s="224"/>
      <c r="FT110" s="224"/>
      <c r="FU110" s="224"/>
      <c r="FV110" s="224"/>
      <c r="FW110" s="224"/>
      <c r="FX110" s="224"/>
      <c r="FY110" s="224"/>
      <c r="FZ110" s="224"/>
      <c r="GA110" s="224"/>
      <c r="GB110" s="224"/>
      <c r="GC110" s="224"/>
      <c r="GD110" s="224"/>
      <c r="GE110" s="224"/>
      <c r="GF110" s="224"/>
      <c r="GG110" s="224"/>
      <c r="GH110" s="224"/>
      <c r="GI110" s="224"/>
      <c r="GJ110" s="224"/>
      <c r="GK110" s="224"/>
      <c r="GL110" s="224"/>
      <c r="GM110" s="224"/>
      <c r="GN110" s="224"/>
      <c r="GO110" s="224"/>
      <c r="GP110" s="218"/>
      <c r="GQ110" s="244"/>
      <c r="GR110" s="244"/>
      <c r="GS110" s="244"/>
      <c r="GT110" s="244"/>
      <c r="GU110" s="244"/>
      <c r="GV110" s="226"/>
      <c r="GW110" s="244"/>
      <c r="GX110" s="226"/>
      <c r="GY110" s="226"/>
      <c r="GZ110" s="226"/>
      <c r="HA110" s="226"/>
      <c r="HB110" s="226"/>
      <c r="HC110" s="227"/>
      <c r="HD110" s="228"/>
      <c r="HE110" s="228"/>
      <c r="HF110" s="276">
        <f t="shared" si="53"/>
        <v>0</v>
      </c>
      <c r="HG110" s="276">
        <f>List1_1[[#This Row],[HR 1 Rate 
(autofill)]]*List1_1[[#This Row],[HR 1 Effort ]]</f>
        <v>0</v>
      </c>
      <c r="HH110" s="229"/>
      <c r="HI110" s="228"/>
      <c r="HJ110" s="276">
        <f t="shared" si="54"/>
        <v>0</v>
      </c>
      <c r="HK110" s="276">
        <f>List1_1[[#This Row],[HR 2 Effort ]]*List1_1[[#This Row],[HR 2 Rate 
(autofill)]]</f>
        <v>0</v>
      </c>
      <c r="HL110" s="228"/>
      <c r="HM110" s="228"/>
      <c r="HN110" s="276">
        <f t="shared" si="55"/>
        <v>0</v>
      </c>
      <c r="HO110" s="276">
        <f>List1_1[[#This Row],[HR 3 Rate 
(autofill)]]*List1_1[[#This Row],[HR 3 Effort ]]</f>
        <v>0</v>
      </c>
      <c r="HP110" s="229"/>
      <c r="HQ110" s="228"/>
      <c r="HR110" s="276">
        <f t="shared" si="56"/>
        <v>0</v>
      </c>
      <c r="HS110" s="276">
        <f>List1_1[[#This Row],[HR 4 Rate 
(autofill)]]*List1_1[[#This Row],[HR 4 Effort ]]</f>
        <v>0</v>
      </c>
      <c r="HT110" s="229"/>
      <c r="HU110" s="230">
        <f>List1_1[[#This Row],[HR 1 cost estimate
(autofill)]]+List1_1[[#This Row],[HR 2 cost estimate 
(autofill)]]+List1_1[[#This Row],[HR 3 cost estimate 
(autofill)]]+List1_1[[#This Row],[HR 4 cost estimate 
(autofill)]]</f>
        <v>0</v>
      </c>
      <c r="HV110" s="229"/>
      <c r="HW110" s="229"/>
      <c r="HX110" s="231">
        <f>List1_1[[#This Row],[HR subtotal]]+List1_1[[#This Row],[Estimated Cost of goods &amp; materials / other]]</f>
        <v>0</v>
      </c>
      <c r="HY110" s="232">
        <f>(List1_1[[#This Row],[Total Estimated Cost ]]*List1_1[[#This Row],[Percent Complete]])/100</f>
        <v>0</v>
      </c>
      <c r="HZ110" s="233">
        <f t="shared" si="77"/>
        <v>0</v>
      </c>
      <c r="IA110" s="233">
        <f t="shared" si="77"/>
        <v>0</v>
      </c>
      <c r="IB110" s="233">
        <f t="shared" si="77"/>
        <v>0</v>
      </c>
      <c r="IC110" s="233">
        <f t="shared" si="77"/>
        <v>0</v>
      </c>
      <c r="ID110" s="233">
        <f t="shared" si="77"/>
        <v>0</v>
      </c>
      <c r="IE110" s="233">
        <f t="shared" si="77"/>
        <v>0</v>
      </c>
      <c r="IF110" s="233">
        <f t="shared" si="77"/>
        <v>0</v>
      </c>
      <c r="IG110" s="233">
        <f t="shared" si="77"/>
        <v>0</v>
      </c>
      <c r="IH110" s="233">
        <f t="shared" si="77"/>
        <v>0</v>
      </c>
      <c r="II110" s="233">
        <f t="shared" si="77"/>
        <v>0</v>
      </c>
      <c r="IJ110" s="233">
        <f t="shared" si="77"/>
        <v>0</v>
      </c>
      <c r="IK110" s="233">
        <f t="shared" si="77"/>
        <v>0</v>
      </c>
      <c r="IL110" s="233">
        <f t="shared" si="58"/>
        <v>0</v>
      </c>
      <c r="IM110" s="245">
        <f t="shared" si="59"/>
        <v>0</v>
      </c>
      <c r="IN110" s="246">
        <f t="shared" si="60"/>
        <v>0</v>
      </c>
      <c r="IO110" s="235"/>
      <c r="IP110" s="236">
        <f>List1_1[[#This Row],[Total Estimated Cost ]]-List1_1[[#This Row],[Actual Cost]]</f>
        <v>0</v>
      </c>
      <c r="IQ110" s="237"/>
      <c r="IR110" s="237"/>
      <c r="IS110" s="238"/>
      <c r="IT110" s="239"/>
      <c r="IU110" s="240">
        <f t="shared" si="78"/>
        <v>0</v>
      </c>
      <c r="IV110" s="240">
        <f t="shared" si="79"/>
        <v>0</v>
      </c>
      <c r="IW110" s="240">
        <f t="shared" si="80"/>
        <v>0</v>
      </c>
      <c r="IX110" s="240">
        <f t="shared" si="81"/>
        <v>0</v>
      </c>
      <c r="IY110" s="240">
        <f t="shared" si="82"/>
        <v>0</v>
      </c>
      <c r="IZ110" s="240">
        <f t="shared" si="83"/>
        <v>0</v>
      </c>
      <c r="JA110" s="240">
        <f t="shared" si="84"/>
        <v>0</v>
      </c>
      <c r="JB110" s="240">
        <f t="shared" si="85"/>
        <v>0</v>
      </c>
      <c r="JC110" s="240">
        <f t="shared" si="86"/>
        <v>0</v>
      </c>
      <c r="JD110" s="240">
        <f t="shared" si="87"/>
        <v>0</v>
      </c>
      <c r="JE110" s="240">
        <f t="shared" si="88"/>
        <v>0</v>
      </c>
      <c r="JF110" s="240">
        <f t="shared" si="89"/>
        <v>0</v>
      </c>
      <c r="JG110" s="240">
        <f t="shared" si="90"/>
        <v>0</v>
      </c>
      <c r="JH110" s="241">
        <f t="shared" si="91"/>
        <v>0</v>
      </c>
      <c r="JI110" s="307"/>
      <c r="JJ110" s="243"/>
    </row>
    <row r="111" spans="1:270" x14ac:dyDescent="0.55000000000000004">
      <c r="A111" s="213">
        <v>100</v>
      </c>
      <c r="B111" s="214"/>
      <c r="C111" s="215"/>
      <c r="D111" s="215"/>
      <c r="E111" s="215"/>
      <c r="F111" s="215"/>
      <c r="G111" s="215"/>
      <c r="H111" s="215"/>
      <c r="I111" s="215" t="s">
        <v>561</v>
      </c>
      <c r="J111" s="216">
        <v>0</v>
      </c>
      <c r="K111" s="217" t="str">
        <f t="shared" si="75"/>
        <v>not done</v>
      </c>
      <c r="L111" s="64"/>
      <c r="M111" s="219"/>
      <c r="N111" s="220" t="e">
        <f>List1_1[[#This Row],[Latest start date]]</f>
        <v>#VALUE!</v>
      </c>
      <c r="O111" s="221" t="str">
        <f t="shared" si="50"/>
        <v/>
      </c>
      <c r="P111" s="222" t="e">
        <f t="shared" si="51"/>
        <v>#VALUE!</v>
      </c>
      <c r="Q111" s="223" t="e">
        <f t="shared" si="52"/>
        <v>#VALUE!</v>
      </c>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24"/>
      <c r="CA111" s="224"/>
      <c r="CB111" s="224"/>
      <c r="CC111" s="224"/>
      <c r="CD111" s="224"/>
      <c r="CE111" s="224"/>
      <c r="CF111" s="224"/>
      <c r="CG111" s="224"/>
      <c r="CH111" s="224"/>
      <c r="CI111" s="224"/>
      <c r="CJ111" s="224"/>
      <c r="CK111" s="224"/>
      <c r="CL111" s="224"/>
      <c r="CM111" s="224"/>
      <c r="CN111" s="224"/>
      <c r="CO111" s="224"/>
      <c r="CP111" s="224"/>
      <c r="CQ111" s="224"/>
      <c r="CR111" s="224"/>
      <c r="CS111" s="224"/>
      <c r="CT111" s="224"/>
      <c r="CU111" s="224"/>
      <c r="CV111" s="224"/>
      <c r="CW111" s="224"/>
      <c r="CX111" s="224"/>
      <c r="CY111" s="224"/>
      <c r="CZ111" s="224"/>
      <c r="DA111" s="224"/>
      <c r="DB111" s="224"/>
      <c r="DC111" s="224"/>
      <c r="DD111" s="224"/>
      <c r="DE111" s="224"/>
      <c r="DF111" s="224"/>
      <c r="DG111" s="224"/>
      <c r="DH111" s="224"/>
      <c r="DI111" s="224"/>
      <c r="DJ111" s="224"/>
      <c r="DK111" s="224"/>
      <c r="DL111" s="224"/>
      <c r="DM111" s="224"/>
      <c r="DN111" s="224"/>
      <c r="DO111" s="224"/>
      <c r="DP111" s="224"/>
      <c r="DQ111" s="224"/>
      <c r="DR111" s="224"/>
      <c r="DS111" s="224"/>
      <c r="DT111" s="224"/>
      <c r="DU111" s="224"/>
      <c r="DV111" s="224"/>
      <c r="DW111" s="224"/>
      <c r="DX111" s="224"/>
      <c r="DY111" s="224"/>
      <c r="DZ111" s="224"/>
      <c r="EA111" s="224"/>
      <c r="EB111" s="224"/>
      <c r="EC111" s="224"/>
      <c r="ED111" s="224"/>
      <c r="EE111" s="224"/>
      <c r="EF111" s="224"/>
      <c r="EG111" s="224"/>
      <c r="EH111" s="224"/>
      <c r="EI111" s="224"/>
      <c r="EJ111" s="224"/>
      <c r="EK111" s="224"/>
      <c r="EL111" s="224"/>
      <c r="EM111" s="224"/>
      <c r="EN111" s="224"/>
      <c r="EO111" s="224"/>
      <c r="EP111" s="224"/>
      <c r="EQ111" s="224"/>
      <c r="ER111" s="224"/>
      <c r="ES111" s="224"/>
      <c r="ET111" s="224"/>
      <c r="EU111" s="224"/>
      <c r="EV111" s="224"/>
      <c r="EW111" s="224"/>
      <c r="EX111" s="224"/>
      <c r="EY111" s="224"/>
      <c r="EZ111" s="224"/>
      <c r="FA111" s="224"/>
      <c r="FB111" s="224"/>
      <c r="FC111" s="224"/>
      <c r="FD111" s="224"/>
      <c r="FE111" s="224"/>
      <c r="FF111" s="224"/>
      <c r="FG111" s="224"/>
      <c r="FH111" s="224"/>
      <c r="FI111" s="224"/>
      <c r="FJ111" s="224"/>
      <c r="FK111" s="224"/>
      <c r="FL111" s="224"/>
      <c r="FM111" s="224"/>
      <c r="FN111" s="224"/>
      <c r="FO111" s="224"/>
      <c r="FP111" s="224"/>
      <c r="FQ111" s="224"/>
      <c r="FR111" s="224"/>
      <c r="FS111" s="224"/>
      <c r="FT111" s="224"/>
      <c r="FU111" s="224"/>
      <c r="FV111" s="224"/>
      <c r="FW111" s="224"/>
      <c r="FX111" s="224"/>
      <c r="FY111" s="224"/>
      <c r="FZ111" s="224"/>
      <c r="GA111" s="224"/>
      <c r="GB111" s="224"/>
      <c r="GC111" s="224"/>
      <c r="GD111" s="224"/>
      <c r="GE111" s="224"/>
      <c r="GF111" s="224"/>
      <c r="GG111" s="224"/>
      <c r="GH111" s="224"/>
      <c r="GI111" s="224"/>
      <c r="GJ111" s="224"/>
      <c r="GK111" s="224"/>
      <c r="GL111" s="224"/>
      <c r="GM111" s="224"/>
      <c r="GN111" s="224"/>
      <c r="GO111" s="224"/>
      <c r="GP111" s="218"/>
      <c r="GQ111" s="244"/>
      <c r="GR111" s="244"/>
      <c r="GS111" s="244"/>
      <c r="GT111" s="244"/>
      <c r="GU111" s="244"/>
      <c r="GV111" s="226"/>
      <c r="GW111" s="244"/>
      <c r="GX111" s="226"/>
      <c r="GY111" s="226"/>
      <c r="GZ111" s="226"/>
      <c r="HA111" s="226"/>
      <c r="HB111" s="226"/>
      <c r="HC111" s="227"/>
      <c r="HD111" s="228"/>
      <c r="HE111" s="228"/>
      <c r="HF111" s="276">
        <f t="shared" si="53"/>
        <v>0</v>
      </c>
      <c r="HG111" s="276">
        <f>List1_1[[#This Row],[HR 1 Rate 
(autofill)]]*List1_1[[#This Row],[HR 1 Effort ]]</f>
        <v>0</v>
      </c>
      <c r="HH111" s="229"/>
      <c r="HI111" s="228"/>
      <c r="HJ111" s="276">
        <f t="shared" si="54"/>
        <v>0</v>
      </c>
      <c r="HK111" s="276">
        <f>List1_1[[#This Row],[HR 2 Effort ]]*List1_1[[#This Row],[HR 2 Rate 
(autofill)]]</f>
        <v>0</v>
      </c>
      <c r="HL111" s="228"/>
      <c r="HM111" s="228"/>
      <c r="HN111" s="276">
        <f t="shared" si="55"/>
        <v>0</v>
      </c>
      <c r="HO111" s="276">
        <f>List1_1[[#This Row],[HR 3 Rate 
(autofill)]]*List1_1[[#This Row],[HR 3 Effort ]]</f>
        <v>0</v>
      </c>
      <c r="HP111" s="229"/>
      <c r="HQ111" s="228"/>
      <c r="HR111" s="276">
        <f t="shared" si="56"/>
        <v>0</v>
      </c>
      <c r="HS111" s="276">
        <f>List1_1[[#This Row],[HR 4 Rate 
(autofill)]]*List1_1[[#This Row],[HR 4 Effort ]]</f>
        <v>0</v>
      </c>
      <c r="HT111" s="229"/>
      <c r="HU111" s="230">
        <f>List1_1[[#This Row],[HR 1 cost estimate
(autofill)]]+List1_1[[#This Row],[HR 2 cost estimate 
(autofill)]]+List1_1[[#This Row],[HR 3 cost estimate 
(autofill)]]+List1_1[[#This Row],[HR 4 cost estimate 
(autofill)]]</f>
        <v>0</v>
      </c>
      <c r="HV111" s="229"/>
      <c r="HW111" s="229"/>
      <c r="HX111" s="231">
        <f>List1_1[[#This Row],[HR subtotal]]+List1_1[[#This Row],[Estimated Cost of goods &amp; materials / other]]</f>
        <v>0</v>
      </c>
      <c r="HY111" s="232">
        <f>(List1_1[[#This Row],[Total Estimated Cost ]]*List1_1[[#This Row],[Percent Complete]])/100</f>
        <v>0</v>
      </c>
      <c r="HZ111" s="233">
        <f t="shared" si="77"/>
        <v>0</v>
      </c>
      <c r="IA111" s="233">
        <f t="shared" si="77"/>
        <v>0</v>
      </c>
      <c r="IB111" s="233">
        <f t="shared" si="77"/>
        <v>0</v>
      </c>
      <c r="IC111" s="233">
        <f t="shared" si="77"/>
        <v>0</v>
      </c>
      <c r="ID111" s="233">
        <f t="shared" si="77"/>
        <v>0</v>
      </c>
      <c r="IE111" s="233">
        <f t="shared" si="77"/>
        <v>0</v>
      </c>
      <c r="IF111" s="233">
        <f t="shared" si="77"/>
        <v>0</v>
      </c>
      <c r="IG111" s="233">
        <f t="shared" si="77"/>
        <v>0</v>
      </c>
      <c r="IH111" s="233">
        <f t="shared" si="77"/>
        <v>0</v>
      </c>
      <c r="II111" s="233">
        <f t="shared" si="77"/>
        <v>0</v>
      </c>
      <c r="IJ111" s="233">
        <f t="shared" si="77"/>
        <v>0</v>
      </c>
      <c r="IK111" s="233">
        <f t="shared" si="77"/>
        <v>0</v>
      </c>
      <c r="IL111" s="233">
        <f t="shared" si="58"/>
        <v>0</v>
      </c>
      <c r="IM111" s="245">
        <f t="shared" si="59"/>
        <v>0</v>
      </c>
      <c r="IN111" s="246">
        <f t="shared" si="60"/>
        <v>0</v>
      </c>
      <c r="IO111" s="235"/>
      <c r="IP111" s="236">
        <f>List1_1[[#This Row],[Total Estimated Cost ]]-List1_1[[#This Row],[Actual Cost]]</f>
        <v>0</v>
      </c>
      <c r="IQ111" s="237"/>
      <c r="IR111" s="237"/>
      <c r="IS111" s="238"/>
      <c r="IT111" s="239"/>
      <c r="IU111" s="240">
        <f t="shared" si="78"/>
        <v>0</v>
      </c>
      <c r="IV111" s="240">
        <f t="shared" si="79"/>
        <v>0</v>
      </c>
      <c r="IW111" s="240">
        <f t="shared" si="80"/>
        <v>0</v>
      </c>
      <c r="IX111" s="240">
        <f t="shared" si="81"/>
        <v>0</v>
      </c>
      <c r="IY111" s="240">
        <f t="shared" si="82"/>
        <v>0</v>
      </c>
      <c r="IZ111" s="240">
        <f t="shared" si="83"/>
        <v>0</v>
      </c>
      <c r="JA111" s="240">
        <f t="shared" si="84"/>
        <v>0</v>
      </c>
      <c r="JB111" s="240">
        <f t="shared" si="85"/>
        <v>0</v>
      </c>
      <c r="JC111" s="240">
        <f t="shared" si="86"/>
        <v>0</v>
      </c>
      <c r="JD111" s="240">
        <f t="shared" si="87"/>
        <v>0</v>
      </c>
      <c r="JE111" s="240">
        <f t="shared" si="88"/>
        <v>0</v>
      </c>
      <c r="JF111" s="240">
        <f t="shared" si="89"/>
        <v>0</v>
      </c>
      <c r="JG111" s="240">
        <f t="shared" si="90"/>
        <v>0</v>
      </c>
      <c r="JH111" s="241">
        <f t="shared" si="91"/>
        <v>0</v>
      </c>
      <c r="JI111" s="307"/>
      <c r="JJ111" s="243"/>
    </row>
    <row r="112" spans="1:270" x14ac:dyDescent="0.55000000000000004">
      <c r="A112" s="213">
        <v>101</v>
      </c>
      <c r="B112" s="214"/>
      <c r="C112" s="215"/>
      <c r="D112" s="215"/>
      <c r="E112" s="215"/>
      <c r="F112" s="215"/>
      <c r="G112" s="215"/>
      <c r="H112" s="215"/>
      <c r="I112" s="215" t="s">
        <v>561</v>
      </c>
      <c r="J112" s="216">
        <v>0</v>
      </c>
      <c r="K112" s="217" t="str">
        <f t="shared" si="75"/>
        <v>not done</v>
      </c>
      <c r="L112" s="64"/>
      <c r="M112" s="219"/>
      <c r="N112" s="220" t="e">
        <f>List1_1[[#This Row],[Latest start date]]</f>
        <v>#VALUE!</v>
      </c>
      <c r="O112" s="221" t="str">
        <f t="shared" si="50"/>
        <v/>
      </c>
      <c r="P112" s="222" t="e">
        <f t="shared" si="51"/>
        <v>#VALUE!</v>
      </c>
      <c r="Q112" s="223" t="e">
        <f t="shared" si="52"/>
        <v>#VALUE!</v>
      </c>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4"/>
      <c r="CD112" s="224"/>
      <c r="CE112" s="224"/>
      <c r="CF112" s="224"/>
      <c r="CG112" s="224"/>
      <c r="CH112" s="224"/>
      <c r="CI112" s="224"/>
      <c r="CJ112" s="224"/>
      <c r="CK112" s="224"/>
      <c r="CL112" s="224"/>
      <c r="CM112" s="224"/>
      <c r="CN112" s="224"/>
      <c r="CO112" s="224"/>
      <c r="CP112" s="224"/>
      <c r="CQ112" s="224"/>
      <c r="CR112" s="224"/>
      <c r="CS112" s="224"/>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224"/>
      <c r="DQ112" s="224"/>
      <c r="DR112" s="224"/>
      <c r="DS112" s="224"/>
      <c r="DT112" s="224"/>
      <c r="DU112" s="224"/>
      <c r="DV112" s="224"/>
      <c r="DW112" s="224"/>
      <c r="DX112" s="224"/>
      <c r="DY112" s="224"/>
      <c r="DZ112" s="224"/>
      <c r="EA112" s="224"/>
      <c r="EB112" s="224"/>
      <c r="EC112" s="224"/>
      <c r="ED112" s="224"/>
      <c r="EE112" s="224"/>
      <c r="EF112" s="224"/>
      <c r="EG112" s="224"/>
      <c r="EH112" s="224"/>
      <c r="EI112" s="224"/>
      <c r="EJ112" s="224"/>
      <c r="EK112" s="224"/>
      <c r="EL112" s="224"/>
      <c r="EM112" s="224"/>
      <c r="EN112" s="224"/>
      <c r="EO112" s="224"/>
      <c r="EP112" s="224"/>
      <c r="EQ112" s="224"/>
      <c r="ER112" s="224"/>
      <c r="ES112" s="224"/>
      <c r="ET112" s="224"/>
      <c r="EU112" s="224"/>
      <c r="EV112" s="224"/>
      <c r="EW112" s="224"/>
      <c r="EX112" s="224"/>
      <c r="EY112" s="224"/>
      <c r="EZ112" s="224"/>
      <c r="FA112" s="224"/>
      <c r="FB112" s="224"/>
      <c r="FC112" s="224"/>
      <c r="FD112" s="224"/>
      <c r="FE112" s="224"/>
      <c r="FF112" s="224"/>
      <c r="FG112" s="224"/>
      <c r="FH112" s="224"/>
      <c r="FI112" s="224"/>
      <c r="FJ112" s="224"/>
      <c r="FK112" s="224"/>
      <c r="FL112" s="224"/>
      <c r="FM112" s="224"/>
      <c r="FN112" s="224"/>
      <c r="FO112" s="224"/>
      <c r="FP112" s="224"/>
      <c r="FQ112" s="224"/>
      <c r="FR112" s="224"/>
      <c r="FS112" s="224"/>
      <c r="FT112" s="224"/>
      <c r="FU112" s="224"/>
      <c r="FV112" s="224"/>
      <c r="FW112" s="224"/>
      <c r="FX112" s="224"/>
      <c r="FY112" s="224"/>
      <c r="FZ112" s="224"/>
      <c r="GA112" s="224"/>
      <c r="GB112" s="224"/>
      <c r="GC112" s="224"/>
      <c r="GD112" s="224"/>
      <c r="GE112" s="224"/>
      <c r="GF112" s="224"/>
      <c r="GG112" s="224"/>
      <c r="GH112" s="224"/>
      <c r="GI112" s="224"/>
      <c r="GJ112" s="224"/>
      <c r="GK112" s="224"/>
      <c r="GL112" s="224"/>
      <c r="GM112" s="224"/>
      <c r="GN112" s="224"/>
      <c r="GO112" s="224"/>
      <c r="GP112" s="218"/>
      <c r="GQ112" s="244"/>
      <c r="GR112" s="244"/>
      <c r="GS112" s="244"/>
      <c r="GT112" s="244"/>
      <c r="GU112" s="244"/>
      <c r="GV112" s="226"/>
      <c r="GW112" s="244"/>
      <c r="GX112" s="226"/>
      <c r="GY112" s="226"/>
      <c r="GZ112" s="226"/>
      <c r="HA112" s="226"/>
      <c r="HB112" s="226"/>
      <c r="HC112" s="227"/>
      <c r="HD112" s="228"/>
      <c r="HE112" s="228"/>
      <c r="HF112" s="276">
        <f t="shared" si="53"/>
        <v>0</v>
      </c>
      <c r="HG112" s="276">
        <f>List1_1[[#This Row],[HR 1 Rate 
(autofill)]]*List1_1[[#This Row],[HR 1 Effort ]]</f>
        <v>0</v>
      </c>
      <c r="HH112" s="229"/>
      <c r="HI112" s="228"/>
      <c r="HJ112" s="276">
        <f t="shared" si="54"/>
        <v>0</v>
      </c>
      <c r="HK112" s="276">
        <f>List1_1[[#This Row],[HR 2 Effort ]]*List1_1[[#This Row],[HR 2 Rate 
(autofill)]]</f>
        <v>0</v>
      </c>
      <c r="HL112" s="228"/>
      <c r="HM112" s="228"/>
      <c r="HN112" s="276">
        <f t="shared" si="55"/>
        <v>0</v>
      </c>
      <c r="HO112" s="276">
        <f>List1_1[[#This Row],[HR 3 Rate 
(autofill)]]*List1_1[[#This Row],[HR 3 Effort ]]</f>
        <v>0</v>
      </c>
      <c r="HP112" s="229"/>
      <c r="HQ112" s="228"/>
      <c r="HR112" s="276">
        <f t="shared" si="56"/>
        <v>0</v>
      </c>
      <c r="HS112" s="276">
        <f>List1_1[[#This Row],[HR 4 Rate 
(autofill)]]*List1_1[[#This Row],[HR 4 Effort ]]</f>
        <v>0</v>
      </c>
      <c r="HT112" s="229"/>
      <c r="HU112" s="230">
        <f>List1_1[[#This Row],[HR 1 cost estimate
(autofill)]]+List1_1[[#This Row],[HR 2 cost estimate 
(autofill)]]+List1_1[[#This Row],[HR 3 cost estimate 
(autofill)]]+List1_1[[#This Row],[HR 4 cost estimate 
(autofill)]]</f>
        <v>0</v>
      </c>
      <c r="HV112" s="229"/>
      <c r="HW112" s="229"/>
      <c r="HX112" s="231">
        <f>List1_1[[#This Row],[HR subtotal]]+List1_1[[#This Row],[Estimated Cost of goods &amp; materials / other]]</f>
        <v>0</v>
      </c>
      <c r="HY112" s="232">
        <f>(List1_1[[#This Row],[Total Estimated Cost ]]*List1_1[[#This Row],[Percent Complete]])/100</f>
        <v>0</v>
      </c>
      <c r="HZ112" s="233">
        <f t="shared" si="77"/>
        <v>0</v>
      </c>
      <c r="IA112" s="233">
        <f t="shared" si="77"/>
        <v>0</v>
      </c>
      <c r="IB112" s="233">
        <f t="shared" si="77"/>
        <v>0</v>
      </c>
      <c r="IC112" s="233">
        <f t="shared" si="77"/>
        <v>0</v>
      </c>
      <c r="ID112" s="233">
        <f t="shared" si="77"/>
        <v>0</v>
      </c>
      <c r="IE112" s="233">
        <f t="shared" si="77"/>
        <v>0</v>
      </c>
      <c r="IF112" s="233">
        <f t="shared" si="77"/>
        <v>0</v>
      </c>
      <c r="IG112" s="233">
        <f t="shared" si="77"/>
        <v>0</v>
      </c>
      <c r="IH112" s="233">
        <f t="shared" si="77"/>
        <v>0</v>
      </c>
      <c r="II112" s="233">
        <f t="shared" si="77"/>
        <v>0</v>
      </c>
      <c r="IJ112" s="233">
        <f t="shared" si="77"/>
        <v>0</v>
      </c>
      <c r="IK112" s="233">
        <f t="shared" si="77"/>
        <v>0</v>
      </c>
      <c r="IL112" s="233">
        <f t="shared" si="58"/>
        <v>0</v>
      </c>
      <c r="IM112" s="245">
        <f t="shared" si="59"/>
        <v>0</v>
      </c>
      <c r="IN112" s="246">
        <f t="shared" si="60"/>
        <v>0</v>
      </c>
      <c r="IO112" s="235"/>
      <c r="IP112" s="236">
        <f>List1_1[[#This Row],[Total Estimated Cost ]]-List1_1[[#This Row],[Actual Cost]]</f>
        <v>0</v>
      </c>
      <c r="IQ112" s="237"/>
      <c r="IR112" s="237"/>
      <c r="IS112" s="238"/>
      <c r="IT112" s="239"/>
      <c r="IU112" s="240">
        <f t="shared" si="78"/>
        <v>0</v>
      </c>
      <c r="IV112" s="240">
        <f t="shared" si="79"/>
        <v>0</v>
      </c>
      <c r="IW112" s="240">
        <f t="shared" si="80"/>
        <v>0</v>
      </c>
      <c r="IX112" s="240">
        <f t="shared" si="81"/>
        <v>0</v>
      </c>
      <c r="IY112" s="240">
        <f t="shared" si="82"/>
        <v>0</v>
      </c>
      <c r="IZ112" s="240">
        <f t="shared" si="83"/>
        <v>0</v>
      </c>
      <c r="JA112" s="240">
        <f t="shared" si="84"/>
        <v>0</v>
      </c>
      <c r="JB112" s="240">
        <f t="shared" si="85"/>
        <v>0</v>
      </c>
      <c r="JC112" s="240">
        <f t="shared" si="86"/>
        <v>0</v>
      </c>
      <c r="JD112" s="240">
        <f t="shared" si="87"/>
        <v>0</v>
      </c>
      <c r="JE112" s="240">
        <f t="shared" si="88"/>
        <v>0</v>
      </c>
      <c r="JF112" s="240">
        <f t="shared" si="89"/>
        <v>0</v>
      </c>
      <c r="JG112" s="240">
        <f t="shared" si="90"/>
        <v>0</v>
      </c>
      <c r="JH112" s="241">
        <f t="shared" si="91"/>
        <v>0</v>
      </c>
      <c r="JI112" s="307"/>
      <c r="JJ112" s="243"/>
    </row>
    <row r="113" spans="1:270" x14ac:dyDescent="0.55000000000000004">
      <c r="A113" s="213">
        <v>102</v>
      </c>
      <c r="B113" s="214"/>
      <c r="C113" s="215"/>
      <c r="D113" s="215"/>
      <c r="E113" s="215"/>
      <c r="F113" s="215"/>
      <c r="G113" s="215"/>
      <c r="H113" s="215"/>
      <c r="I113" s="215" t="s">
        <v>561</v>
      </c>
      <c r="J113" s="216">
        <v>0</v>
      </c>
      <c r="K113" s="217" t="str">
        <f t="shared" si="75"/>
        <v>not done</v>
      </c>
      <c r="L113" s="64"/>
      <c r="M113" s="219"/>
      <c r="N113" s="220" t="e">
        <f>List1_1[[#This Row],[Latest start date]]</f>
        <v>#VALUE!</v>
      </c>
      <c r="O113" s="221" t="str">
        <f t="shared" si="50"/>
        <v/>
      </c>
      <c r="P113" s="222" t="e">
        <f t="shared" si="51"/>
        <v>#VALUE!</v>
      </c>
      <c r="Q113" s="223" t="e">
        <f t="shared" si="52"/>
        <v>#VALUE!</v>
      </c>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4"/>
      <c r="CE113" s="224"/>
      <c r="CF113" s="224"/>
      <c r="CG113" s="224"/>
      <c r="CH113" s="224"/>
      <c r="CI113" s="224"/>
      <c r="CJ113" s="224"/>
      <c r="CK113" s="224"/>
      <c r="CL113" s="224"/>
      <c r="CM113" s="224"/>
      <c r="CN113" s="224"/>
      <c r="CO113" s="224"/>
      <c r="CP113" s="224"/>
      <c r="CQ113" s="224"/>
      <c r="CR113" s="224"/>
      <c r="CS113" s="224"/>
      <c r="CT113" s="224"/>
      <c r="CU113" s="224"/>
      <c r="CV113" s="224"/>
      <c r="CW113" s="224"/>
      <c r="CX113" s="224"/>
      <c r="CY113" s="224"/>
      <c r="CZ113" s="224"/>
      <c r="DA113" s="224"/>
      <c r="DB113" s="224"/>
      <c r="DC113" s="224"/>
      <c r="DD113" s="224"/>
      <c r="DE113" s="224"/>
      <c r="DF113" s="224"/>
      <c r="DG113" s="224"/>
      <c r="DH113" s="224"/>
      <c r="DI113" s="224"/>
      <c r="DJ113" s="224"/>
      <c r="DK113" s="224"/>
      <c r="DL113" s="224"/>
      <c r="DM113" s="224"/>
      <c r="DN113" s="224"/>
      <c r="DO113" s="224"/>
      <c r="DP113" s="224"/>
      <c r="DQ113" s="224"/>
      <c r="DR113" s="224"/>
      <c r="DS113" s="224"/>
      <c r="DT113" s="224"/>
      <c r="DU113" s="224"/>
      <c r="DV113" s="224"/>
      <c r="DW113" s="224"/>
      <c r="DX113" s="224"/>
      <c r="DY113" s="224"/>
      <c r="DZ113" s="224"/>
      <c r="EA113" s="224"/>
      <c r="EB113" s="224"/>
      <c r="EC113" s="224"/>
      <c r="ED113" s="224"/>
      <c r="EE113" s="224"/>
      <c r="EF113" s="224"/>
      <c r="EG113" s="224"/>
      <c r="EH113" s="224"/>
      <c r="EI113" s="224"/>
      <c r="EJ113" s="224"/>
      <c r="EK113" s="224"/>
      <c r="EL113" s="224"/>
      <c r="EM113" s="224"/>
      <c r="EN113" s="224"/>
      <c r="EO113" s="224"/>
      <c r="EP113" s="224"/>
      <c r="EQ113" s="224"/>
      <c r="ER113" s="224"/>
      <c r="ES113" s="224"/>
      <c r="ET113" s="224"/>
      <c r="EU113" s="224"/>
      <c r="EV113" s="224"/>
      <c r="EW113" s="224"/>
      <c r="EX113" s="224"/>
      <c r="EY113" s="224"/>
      <c r="EZ113" s="224"/>
      <c r="FA113" s="224"/>
      <c r="FB113" s="224"/>
      <c r="FC113" s="224"/>
      <c r="FD113" s="224"/>
      <c r="FE113" s="224"/>
      <c r="FF113" s="224"/>
      <c r="FG113" s="224"/>
      <c r="FH113" s="224"/>
      <c r="FI113" s="224"/>
      <c r="FJ113" s="224"/>
      <c r="FK113" s="224"/>
      <c r="FL113" s="224"/>
      <c r="FM113" s="224"/>
      <c r="FN113" s="224"/>
      <c r="FO113" s="224"/>
      <c r="FP113" s="224"/>
      <c r="FQ113" s="224"/>
      <c r="FR113" s="224"/>
      <c r="FS113" s="224"/>
      <c r="FT113" s="224"/>
      <c r="FU113" s="224"/>
      <c r="FV113" s="224"/>
      <c r="FW113" s="224"/>
      <c r="FX113" s="224"/>
      <c r="FY113" s="224"/>
      <c r="FZ113" s="224"/>
      <c r="GA113" s="224"/>
      <c r="GB113" s="224"/>
      <c r="GC113" s="224"/>
      <c r="GD113" s="224"/>
      <c r="GE113" s="224"/>
      <c r="GF113" s="224"/>
      <c r="GG113" s="224"/>
      <c r="GH113" s="224"/>
      <c r="GI113" s="224"/>
      <c r="GJ113" s="224"/>
      <c r="GK113" s="224"/>
      <c r="GL113" s="224"/>
      <c r="GM113" s="224"/>
      <c r="GN113" s="224"/>
      <c r="GO113" s="224"/>
      <c r="GP113" s="218"/>
      <c r="GQ113" s="244"/>
      <c r="GR113" s="244"/>
      <c r="GS113" s="244"/>
      <c r="GT113" s="244"/>
      <c r="GU113" s="244"/>
      <c r="GV113" s="226"/>
      <c r="GW113" s="244"/>
      <c r="GX113" s="226"/>
      <c r="GY113" s="226"/>
      <c r="GZ113" s="226"/>
      <c r="HA113" s="226"/>
      <c r="HB113" s="226"/>
      <c r="HC113" s="227"/>
      <c r="HD113" s="228"/>
      <c r="HE113" s="228"/>
      <c r="HF113" s="276">
        <f t="shared" si="53"/>
        <v>0</v>
      </c>
      <c r="HG113" s="276">
        <f>List1_1[[#This Row],[HR 1 Rate 
(autofill)]]*List1_1[[#This Row],[HR 1 Effort ]]</f>
        <v>0</v>
      </c>
      <c r="HH113" s="229"/>
      <c r="HI113" s="228"/>
      <c r="HJ113" s="276">
        <f t="shared" si="54"/>
        <v>0</v>
      </c>
      <c r="HK113" s="276">
        <f>List1_1[[#This Row],[HR 2 Effort ]]*List1_1[[#This Row],[HR 2 Rate 
(autofill)]]</f>
        <v>0</v>
      </c>
      <c r="HL113" s="228"/>
      <c r="HM113" s="228"/>
      <c r="HN113" s="276">
        <f t="shared" si="55"/>
        <v>0</v>
      </c>
      <c r="HO113" s="276">
        <f>List1_1[[#This Row],[HR 3 Rate 
(autofill)]]*List1_1[[#This Row],[HR 3 Effort ]]</f>
        <v>0</v>
      </c>
      <c r="HP113" s="229"/>
      <c r="HQ113" s="228"/>
      <c r="HR113" s="276">
        <f t="shared" si="56"/>
        <v>0</v>
      </c>
      <c r="HS113" s="276">
        <f>List1_1[[#This Row],[HR 4 Rate 
(autofill)]]*List1_1[[#This Row],[HR 4 Effort ]]</f>
        <v>0</v>
      </c>
      <c r="HT113" s="229"/>
      <c r="HU113" s="230">
        <f>List1_1[[#This Row],[HR 1 cost estimate
(autofill)]]+List1_1[[#This Row],[HR 2 cost estimate 
(autofill)]]+List1_1[[#This Row],[HR 3 cost estimate 
(autofill)]]+List1_1[[#This Row],[HR 4 cost estimate 
(autofill)]]</f>
        <v>0</v>
      </c>
      <c r="HV113" s="229"/>
      <c r="HW113" s="229"/>
      <c r="HX113" s="231">
        <f>List1_1[[#This Row],[HR subtotal]]+List1_1[[#This Row],[Estimated Cost of goods &amp; materials / other]]</f>
        <v>0</v>
      </c>
      <c r="HY113" s="232">
        <f>(List1_1[[#This Row],[Total Estimated Cost ]]*List1_1[[#This Row],[Percent Complete]])/100</f>
        <v>0</v>
      </c>
      <c r="HZ113" s="233">
        <f t="shared" si="77"/>
        <v>0</v>
      </c>
      <c r="IA113" s="233">
        <f t="shared" si="77"/>
        <v>0</v>
      </c>
      <c r="IB113" s="233">
        <f t="shared" si="77"/>
        <v>0</v>
      </c>
      <c r="IC113" s="233">
        <f t="shared" si="77"/>
        <v>0</v>
      </c>
      <c r="ID113" s="233">
        <f t="shared" si="77"/>
        <v>0</v>
      </c>
      <c r="IE113" s="233">
        <f t="shared" si="77"/>
        <v>0</v>
      </c>
      <c r="IF113" s="233">
        <f t="shared" si="77"/>
        <v>0</v>
      </c>
      <c r="IG113" s="233">
        <f t="shared" si="77"/>
        <v>0</v>
      </c>
      <c r="IH113" s="233">
        <f t="shared" si="77"/>
        <v>0</v>
      </c>
      <c r="II113" s="233">
        <f t="shared" si="77"/>
        <v>0</v>
      </c>
      <c r="IJ113" s="233">
        <f t="shared" si="77"/>
        <v>0</v>
      </c>
      <c r="IK113" s="233">
        <f t="shared" si="77"/>
        <v>0</v>
      </c>
      <c r="IL113" s="233">
        <f t="shared" si="58"/>
        <v>0</v>
      </c>
      <c r="IM113" s="245">
        <f t="shared" si="59"/>
        <v>0</v>
      </c>
      <c r="IN113" s="246">
        <f t="shared" si="60"/>
        <v>0</v>
      </c>
      <c r="IO113" s="235"/>
      <c r="IP113" s="236">
        <f>List1_1[[#This Row],[Total Estimated Cost ]]-List1_1[[#This Row],[Actual Cost]]</f>
        <v>0</v>
      </c>
      <c r="IQ113" s="237"/>
      <c r="IR113" s="237"/>
      <c r="IS113" s="238"/>
      <c r="IT113" s="239"/>
      <c r="IU113" s="240">
        <f t="shared" si="78"/>
        <v>0</v>
      </c>
      <c r="IV113" s="240">
        <f t="shared" si="79"/>
        <v>0</v>
      </c>
      <c r="IW113" s="240">
        <f t="shared" si="80"/>
        <v>0</v>
      </c>
      <c r="IX113" s="240">
        <f t="shared" si="81"/>
        <v>0</v>
      </c>
      <c r="IY113" s="240">
        <f t="shared" si="82"/>
        <v>0</v>
      </c>
      <c r="IZ113" s="240">
        <f t="shared" si="83"/>
        <v>0</v>
      </c>
      <c r="JA113" s="240">
        <f t="shared" si="84"/>
        <v>0</v>
      </c>
      <c r="JB113" s="240">
        <f t="shared" si="85"/>
        <v>0</v>
      </c>
      <c r="JC113" s="240">
        <f t="shared" si="86"/>
        <v>0</v>
      </c>
      <c r="JD113" s="240">
        <f t="shared" si="87"/>
        <v>0</v>
      </c>
      <c r="JE113" s="240">
        <f t="shared" si="88"/>
        <v>0</v>
      </c>
      <c r="JF113" s="240">
        <f t="shared" si="89"/>
        <v>0</v>
      </c>
      <c r="JG113" s="240">
        <f t="shared" si="90"/>
        <v>0</v>
      </c>
      <c r="JH113" s="241">
        <f t="shared" si="91"/>
        <v>0</v>
      </c>
      <c r="JI113" s="307"/>
      <c r="JJ113" s="243"/>
    </row>
    <row r="114" spans="1:270" x14ac:dyDescent="0.55000000000000004">
      <c r="A114" s="213">
        <v>103</v>
      </c>
      <c r="B114" s="214"/>
      <c r="C114" s="215"/>
      <c r="D114" s="215"/>
      <c r="E114" s="215"/>
      <c r="F114" s="215"/>
      <c r="G114" s="215"/>
      <c r="H114" s="215"/>
      <c r="I114" s="215" t="s">
        <v>561</v>
      </c>
      <c r="J114" s="216">
        <v>0</v>
      </c>
      <c r="K114" s="217" t="str">
        <f t="shared" si="75"/>
        <v>not done</v>
      </c>
      <c r="L114" s="64"/>
      <c r="M114" s="219"/>
      <c r="N114" s="220" t="e">
        <f>List1_1[[#This Row],[Latest start date]]</f>
        <v>#VALUE!</v>
      </c>
      <c r="O114" s="221" t="str">
        <f t="shared" si="50"/>
        <v/>
      </c>
      <c r="P114" s="222" t="e">
        <f t="shared" si="51"/>
        <v>#VALUE!</v>
      </c>
      <c r="Q114" s="223" t="e">
        <f t="shared" si="52"/>
        <v>#VALUE!</v>
      </c>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c r="EI114" s="224"/>
      <c r="EJ114" s="224"/>
      <c r="EK114" s="224"/>
      <c r="EL114" s="224"/>
      <c r="EM114" s="224"/>
      <c r="EN114" s="224"/>
      <c r="EO114" s="224"/>
      <c r="EP114" s="224"/>
      <c r="EQ114" s="224"/>
      <c r="ER114" s="224"/>
      <c r="ES114" s="224"/>
      <c r="ET114" s="224"/>
      <c r="EU114" s="224"/>
      <c r="EV114" s="224"/>
      <c r="EW114" s="224"/>
      <c r="EX114" s="224"/>
      <c r="EY114" s="224"/>
      <c r="EZ114" s="224"/>
      <c r="FA114" s="224"/>
      <c r="FB114" s="224"/>
      <c r="FC114" s="224"/>
      <c r="FD114" s="224"/>
      <c r="FE114" s="224"/>
      <c r="FF114" s="224"/>
      <c r="FG114" s="224"/>
      <c r="FH114" s="224"/>
      <c r="FI114" s="224"/>
      <c r="FJ114" s="224"/>
      <c r="FK114" s="224"/>
      <c r="FL114" s="224"/>
      <c r="FM114" s="224"/>
      <c r="FN114" s="224"/>
      <c r="FO114" s="224"/>
      <c r="FP114" s="224"/>
      <c r="FQ114" s="224"/>
      <c r="FR114" s="224"/>
      <c r="FS114" s="224"/>
      <c r="FT114" s="224"/>
      <c r="FU114" s="224"/>
      <c r="FV114" s="224"/>
      <c r="FW114" s="224"/>
      <c r="FX114" s="224"/>
      <c r="FY114" s="224"/>
      <c r="FZ114" s="224"/>
      <c r="GA114" s="224"/>
      <c r="GB114" s="224"/>
      <c r="GC114" s="224"/>
      <c r="GD114" s="224"/>
      <c r="GE114" s="224"/>
      <c r="GF114" s="224"/>
      <c r="GG114" s="224"/>
      <c r="GH114" s="224"/>
      <c r="GI114" s="224"/>
      <c r="GJ114" s="224"/>
      <c r="GK114" s="224"/>
      <c r="GL114" s="224"/>
      <c r="GM114" s="224"/>
      <c r="GN114" s="224"/>
      <c r="GO114" s="224"/>
      <c r="GP114" s="218"/>
      <c r="GQ114" s="244"/>
      <c r="GR114" s="244"/>
      <c r="GS114" s="244"/>
      <c r="GT114" s="244"/>
      <c r="GU114" s="244"/>
      <c r="GV114" s="226"/>
      <c r="GW114" s="244"/>
      <c r="GX114" s="226"/>
      <c r="GY114" s="226"/>
      <c r="GZ114" s="226"/>
      <c r="HA114" s="226"/>
      <c r="HB114" s="226"/>
      <c r="HC114" s="227"/>
      <c r="HD114" s="228"/>
      <c r="HE114" s="228"/>
      <c r="HF114" s="276">
        <f t="shared" si="53"/>
        <v>0</v>
      </c>
      <c r="HG114" s="276">
        <f>List1_1[[#This Row],[HR 1 Rate 
(autofill)]]*List1_1[[#This Row],[HR 1 Effort ]]</f>
        <v>0</v>
      </c>
      <c r="HH114" s="229"/>
      <c r="HI114" s="228"/>
      <c r="HJ114" s="276">
        <f t="shared" si="54"/>
        <v>0</v>
      </c>
      <c r="HK114" s="276">
        <f>List1_1[[#This Row],[HR 2 Effort ]]*List1_1[[#This Row],[HR 2 Rate 
(autofill)]]</f>
        <v>0</v>
      </c>
      <c r="HL114" s="228"/>
      <c r="HM114" s="228"/>
      <c r="HN114" s="276">
        <f t="shared" si="55"/>
        <v>0</v>
      </c>
      <c r="HO114" s="276">
        <f>List1_1[[#This Row],[HR 3 Rate 
(autofill)]]*List1_1[[#This Row],[HR 3 Effort ]]</f>
        <v>0</v>
      </c>
      <c r="HP114" s="229"/>
      <c r="HQ114" s="228"/>
      <c r="HR114" s="276">
        <f t="shared" si="56"/>
        <v>0</v>
      </c>
      <c r="HS114" s="276">
        <f>List1_1[[#This Row],[HR 4 Rate 
(autofill)]]*List1_1[[#This Row],[HR 4 Effort ]]</f>
        <v>0</v>
      </c>
      <c r="HT114" s="229"/>
      <c r="HU114" s="230">
        <f>List1_1[[#This Row],[HR 1 cost estimate
(autofill)]]+List1_1[[#This Row],[HR 2 cost estimate 
(autofill)]]+List1_1[[#This Row],[HR 3 cost estimate 
(autofill)]]+List1_1[[#This Row],[HR 4 cost estimate 
(autofill)]]</f>
        <v>0</v>
      </c>
      <c r="HV114" s="229"/>
      <c r="HW114" s="229"/>
      <c r="HX114" s="231">
        <f>List1_1[[#This Row],[HR subtotal]]+List1_1[[#This Row],[Estimated Cost of goods &amp; materials / other]]</f>
        <v>0</v>
      </c>
      <c r="HY114" s="232">
        <f>(List1_1[[#This Row],[Total Estimated Cost ]]*List1_1[[#This Row],[Percent Complete]])/100</f>
        <v>0</v>
      </c>
      <c r="HZ114" s="233">
        <f t="shared" si="77"/>
        <v>0</v>
      </c>
      <c r="IA114" s="233">
        <f t="shared" si="77"/>
        <v>0</v>
      </c>
      <c r="IB114" s="233">
        <f t="shared" si="77"/>
        <v>0</v>
      </c>
      <c r="IC114" s="233">
        <f t="shared" si="77"/>
        <v>0</v>
      </c>
      <c r="ID114" s="233">
        <f t="shared" si="77"/>
        <v>0</v>
      </c>
      <c r="IE114" s="233">
        <f t="shared" si="77"/>
        <v>0</v>
      </c>
      <c r="IF114" s="233">
        <f t="shared" si="77"/>
        <v>0</v>
      </c>
      <c r="IG114" s="233">
        <f t="shared" si="77"/>
        <v>0</v>
      </c>
      <c r="IH114" s="233">
        <f t="shared" si="77"/>
        <v>0</v>
      </c>
      <c r="II114" s="233">
        <f t="shared" si="77"/>
        <v>0</v>
      </c>
      <c r="IJ114" s="233">
        <f t="shared" si="77"/>
        <v>0</v>
      </c>
      <c r="IK114" s="233">
        <f t="shared" si="77"/>
        <v>0</v>
      </c>
      <c r="IL114" s="233">
        <f t="shared" si="58"/>
        <v>0</v>
      </c>
      <c r="IM114" s="245">
        <f t="shared" si="59"/>
        <v>0</v>
      </c>
      <c r="IN114" s="246">
        <f t="shared" si="60"/>
        <v>0</v>
      </c>
      <c r="IO114" s="235"/>
      <c r="IP114" s="236">
        <f>List1_1[[#This Row],[Total Estimated Cost ]]-List1_1[[#This Row],[Actual Cost]]</f>
        <v>0</v>
      </c>
      <c r="IQ114" s="237"/>
      <c r="IR114" s="237"/>
      <c r="IS114" s="238"/>
      <c r="IT114" s="239"/>
      <c r="IU114" s="240">
        <f t="shared" si="78"/>
        <v>0</v>
      </c>
      <c r="IV114" s="240">
        <f t="shared" si="79"/>
        <v>0</v>
      </c>
      <c r="IW114" s="240">
        <f t="shared" si="80"/>
        <v>0</v>
      </c>
      <c r="IX114" s="240">
        <f t="shared" si="81"/>
        <v>0</v>
      </c>
      <c r="IY114" s="240">
        <f t="shared" si="82"/>
        <v>0</v>
      </c>
      <c r="IZ114" s="240">
        <f t="shared" si="83"/>
        <v>0</v>
      </c>
      <c r="JA114" s="240">
        <f t="shared" si="84"/>
        <v>0</v>
      </c>
      <c r="JB114" s="240">
        <f t="shared" si="85"/>
        <v>0</v>
      </c>
      <c r="JC114" s="240">
        <f t="shared" si="86"/>
        <v>0</v>
      </c>
      <c r="JD114" s="240">
        <f t="shared" si="87"/>
        <v>0</v>
      </c>
      <c r="JE114" s="240">
        <f t="shared" si="88"/>
        <v>0</v>
      </c>
      <c r="JF114" s="240">
        <f t="shared" si="89"/>
        <v>0</v>
      </c>
      <c r="JG114" s="240">
        <f t="shared" si="90"/>
        <v>0</v>
      </c>
      <c r="JH114" s="241">
        <f t="shared" si="91"/>
        <v>0</v>
      </c>
      <c r="JI114" s="307"/>
      <c r="JJ114" s="243"/>
    </row>
    <row r="115" spans="1:270" x14ac:dyDescent="0.55000000000000004">
      <c r="A115" s="213">
        <v>104</v>
      </c>
      <c r="B115" s="214"/>
      <c r="C115" s="215"/>
      <c r="D115" s="215"/>
      <c r="E115" s="215"/>
      <c r="F115" s="215"/>
      <c r="G115" s="215"/>
      <c r="H115" s="215"/>
      <c r="I115" s="215" t="s">
        <v>561</v>
      </c>
      <c r="J115" s="216">
        <v>0</v>
      </c>
      <c r="K115" s="217" t="str">
        <f t="shared" si="75"/>
        <v>not done</v>
      </c>
      <c r="L115" s="64"/>
      <c r="M115" s="219"/>
      <c r="N115" s="220" t="e">
        <f>List1_1[[#This Row],[Latest start date]]</f>
        <v>#VALUE!</v>
      </c>
      <c r="O115" s="221" t="str">
        <f t="shared" si="50"/>
        <v/>
      </c>
      <c r="P115" s="222" t="e">
        <f t="shared" si="51"/>
        <v>#VALUE!</v>
      </c>
      <c r="Q115" s="223" t="e">
        <f t="shared" si="52"/>
        <v>#VALUE!</v>
      </c>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4"/>
      <c r="CD115" s="224"/>
      <c r="CE115" s="224"/>
      <c r="CF115" s="224"/>
      <c r="CG115" s="224"/>
      <c r="CH115" s="224"/>
      <c r="CI115" s="224"/>
      <c r="CJ115" s="224"/>
      <c r="CK115" s="224"/>
      <c r="CL115" s="224"/>
      <c r="CM115" s="224"/>
      <c r="CN115" s="224"/>
      <c r="CO115" s="224"/>
      <c r="CP115" s="224"/>
      <c r="CQ115" s="224"/>
      <c r="CR115" s="224"/>
      <c r="CS115" s="224"/>
      <c r="CT115" s="224"/>
      <c r="CU115" s="224"/>
      <c r="CV115" s="224"/>
      <c r="CW115" s="224"/>
      <c r="CX115" s="224"/>
      <c r="CY115" s="224"/>
      <c r="CZ115" s="224"/>
      <c r="DA115" s="224"/>
      <c r="DB115" s="224"/>
      <c r="DC115" s="224"/>
      <c r="DD115" s="224"/>
      <c r="DE115" s="224"/>
      <c r="DF115" s="224"/>
      <c r="DG115" s="224"/>
      <c r="DH115" s="224"/>
      <c r="DI115" s="224"/>
      <c r="DJ115" s="224"/>
      <c r="DK115" s="224"/>
      <c r="DL115" s="224"/>
      <c r="DM115" s="224"/>
      <c r="DN115" s="224"/>
      <c r="DO115" s="224"/>
      <c r="DP115" s="224"/>
      <c r="DQ115" s="224"/>
      <c r="DR115" s="224"/>
      <c r="DS115" s="224"/>
      <c r="DT115" s="224"/>
      <c r="DU115" s="224"/>
      <c r="DV115" s="224"/>
      <c r="DW115" s="224"/>
      <c r="DX115" s="224"/>
      <c r="DY115" s="224"/>
      <c r="DZ115" s="224"/>
      <c r="EA115" s="224"/>
      <c r="EB115" s="224"/>
      <c r="EC115" s="224"/>
      <c r="ED115" s="224"/>
      <c r="EE115" s="224"/>
      <c r="EF115" s="224"/>
      <c r="EG115" s="224"/>
      <c r="EH115" s="224"/>
      <c r="EI115" s="224"/>
      <c r="EJ115" s="224"/>
      <c r="EK115" s="224"/>
      <c r="EL115" s="224"/>
      <c r="EM115" s="224"/>
      <c r="EN115" s="224"/>
      <c r="EO115" s="224"/>
      <c r="EP115" s="224"/>
      <c r="EQ115" s="224"/>
      <c r="ER115" s="224"/>
      <c r="ES115" s="224"/>
      <c r="ET115" s="224"/>
      <c r="EU115" s="224"/>
      <c r="EV115" s="224"/>
      <c r="EW115" s="224"/>
      <c r="EX115" s="224"/>
      <c r="EY115" s="224"/>
      <c r="EZ115" s="224"/>
      <c r="FA115" s="224"/>
      <c r="FB115" s="224"/>
      <c r="FC115" s="224"/>
      <c r="FD115" s="224"/>
      <c r="FE115" s="224"/>
      <c r="FF115" s="224"/>
      <c r="FG115" s="224"/>
      <c r="FH115" s="224"/>
      <c r="FI115" s="224"/>
      <c r="FJ115" s="224"/>
      <c r="FK115" s="224"/>
      <c r="FL115" s="224"/>
      <c r="FM115" s="224"/>
      <c r="FN115" s="224"/>
      <c r="FO115" s="224"/>
      <c r="FP115" s="224"/>
      <c r="FQ115" s="224"/>
      <c r="FR115" s="224"/>
      <c r="FS115" s="224"/>
      <c r="FT115" s="224"/>
      <c r="FU115" s="224"/>
      <c r="FV115" s="224"/>
      <c r="FW115" s="224"/>
      <c r="FX115" s="224"/>
      <c r="FY115" s="224"/>
      <c r="FZ115" s="224"/>
      <c r="GA115" s="224"/>
      <c r="GB115" s="224"/>
      <c r="GC115" s="224"/>
      <c r="GD115" s="224"/>
      <c r="GE115" s="224"/>
      <c r="GF115" s="224"/>
      <c r="GG115" s="224"/>
      <c r="GH115" s="224"/>
      <c r="GI115" s="224"/>
      <c r="GJ115" s="224"/>
      <c r="GK115" s="224"/>
      <c r="GL115" s="224"/>
      <c r="GM115" s="224"/>
      <c r="GN115" s="224"/>
      <c r="GO115" s="224"/>
      <c r="GP115" s="218"/>
      <c r="GQ115" s="244"/>
      <c r="GR115" s="244"/>
      <c r="GS115" s="244"/>
      <c r="GT115" s="244"/>
      <c r="GU115" s="244"/>
      <c r="GV115" s="226"/>
      <c r="GW115" s="244"/>
      <c r="GX115" s="226"/>
      <c r="GY115" s="226"/>
      <c r="GZ115" s="226"/>
      <c r="HA115" s="226"/>
      <c r="HB115" s="226"/>
      <c r="HC115" s="227"/>
      <c r="HD115" s="228"/>
      <c r="HE115" s="228"/>
      <c r="HF115" s="276">
        <f t="shared" si="53"/>
        <v>0</v>
      </c>
      <c r="HG115" s="276">
        <f>List1_1[[#This Row],[HR 1 Rate 
(autofill)]]*List1_1[[#This Row],[HR 1 Effort ]]</f>
        <v>0</v>
      </c>
      <c r="HH115" s="229"/>
      <c r="HI115" s="228"/>
      <c r="HJ115" s="276">
        <f t="shared" si="54"/>
        <v>0</v>
      </c>
      <c r="HK115" s="276">
        <f>List1_1[[#This Row],[HR 2 Effort ]]*List1_1[[#This Row],[HR 2 Rate 
(autofill)]]</f>
        <v>0</v>
      </c>
      <c r="HL115" s="228"/>
      <c r="HM115" s="228"/>
      <c r="HN115" s="276">
        <f t="shared" si="55"/>
        <v>0</v>
      </c>
      <c r="HO115" s="276">
        <f>List1_1[[#This Row],[HR 3 Rate 
(autofill)]]*List1_1[[#This Row],[HR 3 Effort ]]</f>
        <v>0</v>
      </c>
      <c r="HP115" s="229"/>
      <c r="HQ115" s="228"/>
      <c r="HR115" s="276">
        <f t="shared" si="56"/>
        <v>0</v>
      </c>
      <c r="HS115" s="276">
        <f>List1_1[[#This Row],[HR 4 Rate 
(autofill)]]*List1_1[[#This Row],[HR 4 Effort ]]</f>
        <v>0</v>
      </c>
      <c r="HT115" s="229"/>
      <c r="HU115" s="230">
        <f>List1_1[[#This Row],[HR 1 cost estimate
(autofill)]]+List1_1[[#This Row],[HR 2 cost estimate 
(autofill)]]+List1_1[[#This Row],[HR 3 cost estimate 
(autofill)]]+List1_1[[#This Row],[HR 4 cost estimate 
(autofill)]]</f>
        <v>0</v>
      </c>
      <c r="HV115" s="229"/>
      <c r="HW115" s="229"/>
      <c r="HX115" s="231">
        <f>List1_1[[#This Row],[HR subtotal]]+List1_1[[#This Row],[Estimated Cost of goods &amp; materials / other]]</f>
        <v>0</v>
      </c>
      <c r="HY115" s="232">
        <f>(List1_1[[#This Row],[Total Estimated Cost ]]*List1_1[[#This Row],[Percent Complete]])/100</f>
        <v>0</v>
      </c>
      <c r="HZ115" s="233">
        <f t="shared" si="77"/>
        <v>0</v>
      </c>
      <c r="IA115" s="233">
        <f t="shared" si="77"/>
        <v>0</v>
      </c>
      <c r="IB115" s="233">
        <f t="shared" si="77"/>
        <v>0</v>
      </c>
      <c r="IC115" s="233">
        <f t="shared" si="77"/>
        <v>0</v>
      </c>
      <c r="ID115" s="233">
        <f t="shared" si="77"/>
        <v>0</v>
      </c>
      <c r="IE115" s="233">
        <f t="shared" si="77"/>
        <v>0</v>
      </c>
      <c r="IF115" s="233">
        <f t="shared" si="77"/>
        <v>0</v>
      </c>
      <c r="IG115" s="233">
        <f t="shared" si="77"/>
        <v>0</v>
      </c>
      <c r="IH115" s="233">
        <f t="shared" si="77"/>
        <v>0</v>
      </c>
      <c r="II115" s="233">
        <f t="shared" si="77"/>
        <v>0</v>
      </c>
      <c r="IJ115" s="233">
        <f t="shared" si="77"/>
        <v>0</v>
      </c>
      <c r="IK115" s="233">
        <f t="shared" si="77"/>
        <v>0</v>
      </c>
      <c r="IL115" s="233">
        <f t="shared" si="58"/>
        <v>0</v>
      </c>
      <c r="IM115" s="245">
        <f t="shared" si="59"/>
        <v>0</v>
      </c>
      <c r="IN115" s="246">
        <f t="shared" si="60"/>
        <v>0</v>
      </c>
      <c r="IO115" s="235"/>
      <c r="IP115" s="236">
        <f>List1_1[[#This Row],[Total Estimated Cost ]]-List1_1[[#This Row],[Actual Cost]]</f>
        <v>0</v>
      </c>
      <c r="IQ115" s="237"/>
      <c r="IR115" s="237"/>
      <c r="IS115" s="238"/>
      <c r="IT115" s="239"/>
      <c r="IU115" s="240">
        <f t="shared" si="78"/>
        <v>0</v>
      </c>
      <c r="IV115" s="240">
        <f t="shared" si="79"/>
        <v>0</v>
      </c>
      <c r="IW115" s="240">
        <f t="shared" si="80"/>
        <v>0</v>
      </c>
      <c r="IX115" s="240">
        <f t="shared" si="81"/>
        <v>0</v>
      </c>
      <c r="IY115" s="240">
        <f t="shared" si="82"/>
        <v>0</v>
      </c>
      <c r="IZ115" s="240">
        <f t="shared" si="83"/>
        <v>0</v>
      </c>
      <c r="JA115" s="240">
        <f t="shared" si="84"/>
        <v>0</v>
      </c>
      <c r="JB115" s="240">
        <f t="shared" si="85"/>
        <v>0</v>
      </c>
      <c r="JC115" s="240">
        <f t="shared" si="86"/>
        <v>0</v>
      </c>
      <c r="JD115" s="240">
        <f t="shared" si="87"/>
        <v>0</v>
      </c>
      <c r="JE115" s="240">
        <f t="shared" si="88"/>
        <v>0</v>
      </c>
      <c r="JF115" s="240">
        <f t="shared" si="89"/>
        <v>0</v>
      </c>
      <c r="JG115" s="240">
        <f t="shared" si="90"/>
        <v>0</v>
      </c>
      <c r="JH115" s="241">
        <f t="shared" si="91"/>
        <v>0</v>
      </c>
      <c r="JI115" s="307"/>
      <c r="JJ115" s="243"/>
    </row>
    <row r="116" spans="1:270" x14ac:dyDescent="0.55000000000000004">
      <c r="A116" s="213">
        <v>105</v>
      </c>
      <c r="B116" s="214"/>
      <c r="C116" s="215"/>
      <c r="D116" s="215"/>
      <c r="E116" s="215"/>
      <c r="F116" s="215"/>
      <c r="G116" s="215"/>
      <c r="H116" s="215"/>
      <c r="I116" s="215" t="s">
        <v>561</v>
      </c>
      <c r="J116" s="216">
        <v>0</v>
      </c>
      <c r="K116" s="217" t="str">
        <f t="shared" si="75"/>
        <v>not done</v>
      </c>
      <c r="L116" s="64"/>
      <c r="M116" s="219"/>
      <c r="N116" s="220" t="e">
        <f>List1_1[[#This Row],[Latest start date]]</f>
        <v>#VALUE!</v>
      </c>
      <c r="O116" s="221" t="str">
        <f t="shared" si="50"/>
        <v/>
      </c>
      <c r="P116" s="222" t="e">
        <f t="shared" si="51"/>
        <v>#VALUE!</v>
      </c>
      <c r="Q116" s="223" t="e">
        <f t="shared" si="52"/>
        <v>#VALUE!</v>
      </c>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224"/>
      <c r="CE116" s="224"/>
      <c r="CF116" s="224"/>
      <c r="CG116" s="224"/>
      <c r="CH116" s="224"/>
      <c r="CI116" s="224"/>
      <c r="CJ116" s="224"/>
      <c r="CK116" s="224"/>
      <c r="CL116" s="224"/>
      <c r="CM116" s="224"/>
      <c r="CN116" s="224"/>
      <c r="CO116" s="224"/>
      <c r="CP116" s="224"/>
      <c r="CQ116" s="224"/>
      <c r="CR116" s="224"/>
      <c r="CS116" s="224"/>
      <c r="CT116" s="224"/>
      <c r="CU116" s="224"/>
      <c r="CV116" s="224"/>
      <c r="CW116" s="224"/>
      <c r="CX116" s="224"/>
      <c r="CY116" s="224"/>
      <c r="CZ116" s="224"/>
      <c r="DA116" s="224"/>
      <c r="DB116" s="224"/>
      <c r="DC116" s="224"/>
      <c r="DD116" s="224"/>
      <c r="DE116" s="224"/>
      <c r="DF116" s="224"/>
      <c r="DG116" s="224"/>
      <c r="DH116" s="224"/>
      <c r="DI116" s="224"/>
      <c r="DJ116" s="224"/>
      <c r="DK116" s="224"/>
      <c r="DL116" s="224"/>
      <c r="DM116" s="224"/>
      <c r="DN116" s="224"/>
      <c r="DO116" s="224"/>
      <c r="DP116" s="224"/>
      <c r="DQ116" s="224"/>
      <c r="DR116" s="224"/>
      <c r="DS116" s="224"/>
      <c r="DT116" s="224"/>
      <c r="DU116" s="224"/>
      <c r="DV116" s="224"/>
      <c r="DW116" s="224"/>
      <c r="DX116" s="224"/>
      <c r="DY116" s="224"/>
      <c r="DZ116" s="224"/>
      <c r="EA116" s="224"/>
      <c r="EB116" s="224"/>
      <c r="EC116" s="224"/>
      <c r="ED116" s="224"/>
      <c r="EE116" s="224"/>
      <c r="EF116" s="224"/>
      <c r="EG116" s="224"/>
      <c r="EH116" s="224"/>
      <c r="EI116" s="224"/>
      <c r="EJ116" s="224"/>
      <c r="EK116" s="224"/>
      <c r="EL116" s="224"/>
      <c r="EM116" s="224"/>
      <c r="EN116" s="224"/>
      <c r="EO116" s="224"/>
      <c r="EP116" s="224"/>
      <c r="EQ116" s="224"/>
      <c r="ER116" s="224"/>
      <c r="ES116" s="224"/>
      <c r="ET116" s="224"/>
      <c r="EU116" s="224"/>
      <c r="EV116" s="224"/>
      <c r="EW116" s="224"/>
      <c r="EX116" s="224"/>
      <c r="EY116" s="224"/>
      <c r="EZ116" s="224"/>
      <c r="FA116" s="224"/>
      <c r="FB116" s="224"/>
      <c r="FC116" s="224"/>
      <c r="FD116" s="224"/>
      <c r="FE116" s="224"/>
      <c r="FF116" s="224"/>
      <c r="FG116" s="224"/>
      <c r="FH116" s="224"/>
      <c r="FI116" s="224"/>
      <c r="FJ116" s="224"/>
      <c r="FK116" s="224"/>
      <c r="FL116" s="224"/>
      <c r="FM116" s="224"/>
      <c r="FN116" s="224"/>
      <c r="FO116" s="224"/>
      <c r="FP116" s="224"/>
      <c r="FQ116" s="224"/>
      <c r="FR116" s="224"/>
      <c r="FS116" s="224"/>
      <c r="FT116" s="224"/>
      <c r="FU116" s="224"/>
      <c r="FV116" s="224"/>
      <c r="FW116" s="224"/>
      <c r="FX116" s="224"/>
      <c r="FY116" s="224"/>
      <c r="FZ116" s="224"/>
      <c r="GA116" s="224"/>
      <c r="GB116" s="224"/>
      <c r="GC116" s="224"/>
      <c r="GD116" s="224"/>
      <c r="GE116" s="224"/>
      <c r="GF116" s="224"/>
      <c r="GG116" s="224"/>
      <c r="GH116" s="224"/>
      <c r="GI116" s="224"/>
      <c r="GJ116" s="224"/>
      <c r="GK116" s="224"/>
      <c r="GL116" s="224"/>
      <c r="GM116" s="224"/>
      <c r="GN116" s="224"/>
      <c r="GO116" s="224"/>
      <c r="GP116" s="218"/>
      <c r="GQ116" s="244"/>
      <c r="GR116" s="244"/>
      <c r="GS116" s="244"/>
      <c r="GT116" s="244"/>
      <c r="GU116" s="244"/>
      <c r="GV116" s="226"/>
      <c r="GW116" s="244"/>
      <c r="GX116" s="226"/>
      <c r="GY116" s="226"/>
      <c r="GZ116" s="226"/>
      <c r="HA116" s="226"/>
      <c r="HB116" s="226"/>
      <c r="HC116" s="227"/>
      <c r="HD116" s="228"/>
      <c r="HE116" s="228"/>
      <c r="HF116" s="276">
        <f t="shared" si="53"/>
        <v>0</v>
      </c>
      <c r="HG116" s="276">
        <f>List1_1[[#This Row],[HR 1 Rate 
(autofill)]]*List1_1[[#This Row],[HR 1 Effort ]]</f>
        <v>0</v>
      </c>
      <c r="HH116" s="229"/>
      <c r="HI116" s="228"/>
      <c r="HJ116" s="276">
        <f t="shared" si="54"/>
        <v>0</v>
      </c>
      <c r="HK116" s="276">
        <f>List1_1[[#This Row],[HR 2 Effort ]]*List1_1[[#This Row],[HR 2 Rate 
(autofill)]]</f>
        <v>0</v>
      </c>
      <c r="HL116" s="228"/>
      <c r="HM116" s="228"/>
      <c r="HN116" s="276">
        <f t="shared" si="55"/>
        <v>0</v>
      </c>
      <c r="HO116" s="276">
        <f>List1_1[[#This Row],[HR 3 Rate 
(autofill)]]*List1_1[[#This Row],[HR 3 Effort ]]</f>
        <v>0</v>
      </c>
      <c r="HP116" s="229"/>
      <c r="HQ116" s="228"/>
      <c r="HR116" s="276">
        <f t="shared" si="56"/>
        <v>0</v>
      </c>
      <c r="HS116" s="276">
        <f>List1_1[[#This Row],[HR 4 Rate 
(autofill)]]*List1_1[[#This Row],[HR 4 Effort ]]</f>
        <v>0</v>
      </c>
      <c r="HT116" s="229"/>
      <c r="HU116" s="230">
        <f>List1_1[[#This Row],[HR 1 cost estimate
(autofill)]]+List1_1[[#This Row],[HR 2 cost estimate 
(autofill)]]+List1_1[[#This Row],[HR 3 cost estimate 
(autofill)]]+List1_1[[#This Row],[HR 4 cost estimate 
(autofill)]]</f>
        <v>0</v>
      </c>
      <c r="HV116" s="229"/>
      <c r="HW116" s="229"/>
      <c r="HX116" s="231">
        <f>List1_1[[#This Row],[HR subtotal]]+List1_1[[#This Row],[Estimated Cost of goods &amp; materials / other]]</f>
        <v>0</v>
      </c>
      <c r="HY116" s="232">
        <f>(List1_1[[#This Row],[Total Estimated Cost ]]*List1_1[[#This Row],[Percent Complete]])/100</f>
        <v>0</v>
      </c>
      <c r="HZ116" s="233">
        <f t="shared" si="77"/>
        <v>0</v>
      </c>
      <c r="IA116" s="233">
        <f t="shared" si="77"/>
        <v>0</v>
      </c>
      <c r="IB116" s="233">
        <f t="shared" si="77"/>
        <v>0</v>
      </c>
      <c r="IC116" s="233">
        <f t="shared" si="77"/>
        <v>0</v>
      </c>
      <c r="ID116" s="233">
        <f t="shared" si="77"/>
        <v>0</v>
      </c>
      <c r="IE116" s="233">
        <f t="shared" si="77"/>
        <v>0</v>
      </c>
      <c r="IF116" s="233">
        <f t="shared" si="77"/>
        <v>0</v>
      </c>
      <c r="IG116" s="233">
        <f t="shared" si="77"/>
        <v>0</v>
      </c>
      <c r="IH116" s="233">
        <f t="shared" si="77"/>
        <v>0</v>
      </c>
      <c r="II116" s="233">
        <f t="shared" si="77"/>
        <v>0</v>
      </c>
      <c r="IJ116" s="233">
        <f t="shared" si="77"/>
        <v>0</v>
      </c>
      <c r="IK116" s="233">
        <f t="shared" si="77"/>
        <v>0</v>
      </c>
      <c r="IL116" s="233">
        <f t="shared" si="58"/>
        <v>0</v>
      </c>
      <c r="IM116" s="245">
        <f t="shared" si="59"/>
        <v>0</v>
      </c>
      <c r="IN116" s="246">
        <f t="shared" si="60"/>
        <v>0</v>
      </c>
      <c r="IO116" s="235"/>
      <c r="IP116" s="236">
        <f>List1_1[[#This Row],[Total Estimated Cost ]]-List1_1[[#This Row],[Actual Cost]]</f>
        <v>0</v>
      </c>
      <c r="IQ116" s="237"/>
      <c r="IR116" s="237"/>
      <c r="IS116" s="238"/>
      <c r="IT116" s="239"/>
      <c r="IU116" s="240">
        <f t="shared" si="78"/>
        <v>0</v>
      </c>
      <c r="IV116" s="240">
        <f t="shared" si="79"/>
        <v>0</v>
      </c>
      <c r="IW116" s="240">
        <f t="shared" si="80"/>
        <v>0</v>
      </c>
      <c r="IX116" s="240">
        <f t="shared" si="81"/>
        <v>0</v>
      </c>
      <c r="IY116" s="240">
        <f t="shared" si="82"/>
        <v>0</v>
      </c>
      <c r="IZ116" s="240">
        <f t="shared" si="83"/>
        <v>0</v>
      </c>
      <c r="JA116" s="240">
        <f t="shared" si="84"/>
        <v>0</v>
      </c>
      <c r="JB116" s="240">
        <f t="shared" si="85"/>
        <v>0</v>
      </c>
      <c r="JC116" s="240">
        <f t="shared" si="86"/>
        <v>0</v>
      </c>
      <c r="JD116" s="240">
        <f t="shared" si="87"/>
        <v>0</v>
      </c>
      <c r="JE116" s="240">
        <f t="shared" si="88"/>
        <v>0</v>
      </c>
      <c r="JF116" s="240">
        <f t="shared" si="89"/>
        <v>0</v>
      </c>
      <c r="JG116" s="240">
        <f t="shared" si="90"/>
        <v>0</v>
      </c>
      <c r="JH116" s="241">
        <f t="shared" si="91"/>
        <v>0</v>
      </c>
      <c r="JI116" s="307"/>
      <c r="JJ116" s="243"/>
    </row>
    <row r="117" spans="1:270" x14ac:dyDescent="0.55000000000000004">
      <c r="A117" s="213">
        <v>106</v>
      </c>
      <c r="B117" s="214"/>
      <c r="C117" s="215"/>
      <c r="D117" s="215"/>
      <c r="E117" s="215"/>
      <c r="F117" s="215"/>
      <c r="G117" s="215"/>
      <c r="H117" s="215"/>
      <c r="I117" s="215" t="s">
        <v>561</v>
      </c>
      <c r="J117" s="216">
        <v>0</v>
      </c>
      <c r="K117" s="217" t="str">
        <f t="shared" si="75"/>
        <v>not done</v>
      </c>
      <c r="L117" s="64"/>
      <c r="M117" s="219"/>
      <c r="N117" s="220" t="e">
        <f>List1_1[[#This Row],[Latest start date]]</f>
        <v>#VALUE!</v>
      </c>
      <c r="O117" s="221" t="str">
        <f t="shared" si="50"/>
        <v/>
      </c>
      <c r="P117" s="222" t="e">
        <f t="shared" si="51"/>
        <v>#VALUE!</v>
      </c>
      <c r="Q117" s="223" t="e">
        <f t="shared" si="52"/>
        <v>#VALUE!</v>
      </c>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24"/>
      <c r="CC117" s="224"/>
      <c r="CD117" s="224"/>
      <c r="CE117" s="224"/>
      <c r="CF117" s="224"/>
      <c r="CG117" s="224"/>
      <c r="CH117" s="224"/>
      <c r="CI117" s="224"/>
      <c r="CJ117" s="224"/>
      <c r="CK117" s="224"/>
      <c r="CL117" s="224"/>
      <c r="CM117" s="224"/>
      <c r="CN117" s="224"/>
      <c r="CO117" s="224"/>
      <c r="CP117" s="224"/>
      <c r="CQ117" s="224"/>
      <c r="CR117" s="224"/>
      <c r="CS117" s="224"/>
      <c r="CT117" s="224"/>
      <c r="CU117" s="224"/>
      <c r="CV117" s="224"/>
      <c r="CW117" s="224"/>
      <c r="CX117" s="224"/>
      <c r="CY117" s="224"/>
      <c r="CZ117" s="224"/>
      <c r="DA117" s="224"/>
      <c r="DB117" s="224"/>
      <c r="DC117" s="224"/>
      <c r="DD117" s="224"/>
      <c r="DE117" s="224"/>
      <c r="DF117" s="224"/>
      <c r="DG117" s="224"/>
      <c r="DH117" s="224"/>
      <c r="DI117" s="224"/>
      <c r="DJ117" s="224"/>
      <c r="DK117" s="224"/>
      <c r="DL117" s="224"/>
      <c r="DM117" s="224"/>
      <c r="DN117" s="224"/>
      <c r="DO117" s="224"/>
      <c r="DP117" s="224"/>
      <c r="DQ117" s="224"/>
      <c r="DR117" s="224"/>
      <c r="DS117" s="224"/>
      <c r="DT117" s="224"/>
      <c r="DU117" s="224"/>
      <c r="DV117" s="224"/>
      <c r="DW117" s="224"/>
      <c r="DX117" s="224"/>
      <c r="DY117" s="224"/>
      <c r="DZ117" s="224"/>
      <c r="EA117" s="224"/>
      <c r="EB117" s="224"/>
      <c r="EC117" s="224"/>
      <c r="ED117" s="224"/>
      <c r="EE117" s="224"/>
      <c r="EF117" s="224"/>
      <c r="EG117" s="224"/>
      <c r="EH117" s="224"/>
      <c r="EI117" s="224"/>
      <c r="EJ117" s="224"/>
      <c r="EK117" s="224"/>
      <c r="EL117" s="224"/>
      <c r="EM117" s="224"/>
      <c r="EN117" s="224"/>
      <c r="EO117" s="224"/>
      <c r="EP117" s="224"/>
      <c r="EQ117" s="224"/>
      <c r="ER117" s="224"/>
      <c r="ES117" s="224"/>
      <c r="ET117" s="224"/>
      <c r="EU117" s="224"/>
      <c r="EV117" s="224"/>
      <c r="EW117" s="224"/>
      <c r="EX117" s="224"/>
      <c r="EY117" s="224"/>
      <c r="EZ117" s="224"/>
      <c r="FA117" s="224"/>
      <c r="FB117" s="224"/>
      <c r="FC117" s="224"/>
      <c r="FD117" s="224"/>
      <c r="FE117" s="224"/>
      <c r="FF117" s="224"/>
      <c r="FG117" s="224"/>
      <c r="FH117" s="224"/>
      <c r="FI117" s="224"/>
      <c r="FJ117" s="224"/>
      <c r="FK117" s="224"/>
      <c r="FL117" s="224"/>
      <c r="FM117" s="224"/>
      <c r="FN117" s="224"/>
      <c r="FO117" s="224"/>
      <c r="FP117" s="224"/>
      <c r="FQ117" s="224"/>
      <c r="FR117" s="224"/>
      <c r="FS117" s="224"/>
      <c r="FT117" s="224"/>
      <c r="FU117" s="224"/>
      <c r="FV117" s="224"/>
      <c r="FW117" s="224"/>
      <c r="FX117" s="224"/>
      <c r="FY117" s="224"/>
      <c r="FZ117" s="224"/>
      <c r="GA117" s="224"/>
      <c r="GB117" s="224"/>
      <c r="GC117" s="224"/>
      <c r="GD117" s="224"/>
      <c r="GE117" s="224"/>
      <c r="GF117" s="224"/>
      <c r="GG117" s="224"/>
      <c r="GH117" s="224"/>
      <c r="GI117" s="224"/>
      <c r="GJ117" s="224"/>
      <c r="GK117" s="224"/>
      <c r="GL117" s="224"/>
      <c r="GM117" s="224"/>
      <c r="GN117" s="224"/>
      <c r="GO117" s="224"/>
      <c r="GP117" s="218"/>
      <c r="GQ117" s="244"/>
      <c r="GR117" s="244"/>
      <c r="GS117" s="244"/>
      <c r="GT117" s="244"/>
      <c r="GU117" s="244"/>
      <c r="GV117" s="226"/>
      <c r="GW117" s="244"/>
      <c r="GX117" s="226"/>
      <c r="GY117" s="226"/>
      <c r="GZ117" s="226"/>
      <c r="HA117" s="226"/>
      <c r="HB117" s="226"/>
      <c r="HC117" s="227"/>
      <c r="HD117" s="228"/>
      <c r="HE117" s="228"/>
      <c r="HF117" s="276">
        <f t="shared" si="53"/>
        <v>0</v>
      </c>
      <c r="HG117" s="276">
        <f>List1_1[[#This Row],[HR 1 Rate 
(autofill)]]*List1_1[[#This Row],[HR 1 Effort ]]</f>
        <v>0</v>
      </c>
      <c r="HH117" s="229"/>
      <c r="HI117" s="228"/>
      <c r="HJ117" s="276">
        <f t="shared" si="54"/>
        <v>0</v>
      </c>
      <c r="HK117" s="276">
        <f>List1_1[[#This Row],[HR 2 Effort ]]*List1_1[[#This Row],[HR 2 Rate 
(autofill)]]</f>
        <v>0</v>
      </c>
      <c r="HL117" s="228"/>
      <c r="HM117" s="228"/>
      <c r="HN117" s="276">
        <f t="shared" si="55"/>
        <v>0</v>
      </c>
      <c r="HO117" s="276">
        <f>List1_1[[#This Row],[HR 3 Rate 
(autofill)]]*List1_1[[#This Row],[HR 3 Effort ]]</f>
        <v>0</v>
      </c>
      <c r="HP117" s="229"/>
      <c r="HQ117" s="228"/>
      <c r="HR117" s="276">
        <f t="shared" si="56"/>
        <v>0</v>
      </c>
      <c r="HS117" s="276">
        <f>List1_1[[#This Row],[HR 4 Rate 
(autofill)]]*List1_1[[#This Row],[HR 4 Effort ]]</f>
        <v>0</v>
      </c>
      <c r="HT117" s="229"/>
      <c r="HU117" s="230">
        <f>List1_1[[#This Row],[HR 1 cost estimate
(autofill)]]+List1_1[[#This Row],[HR 2 cost estimate 
(autofill)]]+List1_1[[#This Row],[HR 3 cost estimate 
(autofill)]]+List1_1[[#This Row],[HR 4 cost estimate 
(autofill)]]</f>
        <v>0</v>
      </c>
      <c r="HV117" s="229"/>
      <c r="HW117" s="229"/>
      <c r="HX117" s="231">
        <f>List1_1[[#This Row],[HR subtotal]]+List1_1[[#This Row],[Estimated Cost of goods &amp; materials / other]]</f>
        <v>0</v>
      </c>
      <c r="HY117" s="232">
        <f>(List1_1[[#This Row],[Total Estimated Cost ]]*List1_1[[#This Row],[Percent Complete]])/100</f>
        <v>0</v>
      </c>
      <c r="HZ117" s="233">
        <f t="shared" si="77"/>
        <v>0</v>
      </c>
      <c r="IA117" s="233">
        <f t="shared" si="77"/>
        <v>0</v>
      </c>
      <c r="IB117" s="233">
        <f t="shared" si="77"/>
        <v>0</v>
      </c>
      <c r="IC117" s="233">
        <f t="shared" si="77"/>
        <v>0</v>
      </c>
      <c r="ID117" s="233">
        <f t="shared" si="77"/>
        <v>0</v>
      </c>
      <c r="IE117" s="233">
        <f t="shared" si="77"/>
        <v>0</v>
      </c>
      <c r="IF117" s="233">
        <f t="shared" si="77"/>
        <v>0</v>
      </c>
      <c r="IG117" s="233">
        <f t="shared" si="77"/>
        <v>0</v>
      </c>
      <c r="IH117" s="233">
        <f t="shared" si="77"/>
        <v>0</v>
      </c>
      <c r="II117" s="233">
        <f t="shared" si="77"/>
        <v>0</v>
      </c>
      <c r="IJ117" s="233">
        <f t="shared" si="77"/>
        <v>0</v>
      </c>
      <c r="IK117" s="233">
        <f t="shared" si="77"/>
        <v>0</v>
      </c>
      <c r="IL117" s="233">
        <f t="shared" si="58"/>
        <v>0</v>
      </c>
      <c r="IM117" s="245">
        <f t="shared" si="59"/>
        <v>0</v>
      </c>
      <c r="IN117" s="246">
        <f t="shared" si="60"/>
        <v>0</v>
      </c>
      <c r="IO117" s="235"/>
      <c r="IP117" s="236">
        <f>List1_1[[#This Row],[Total Estimated Cost ]]-List1_1[[#This Row],[Actual Cost]]</f>
        <v>0</v>
      </c>
      <c r="IQ117" s="237"/>
      <c r="IR117" s="237"/>
      <c r="IS117" s="238"/>
      <c r="IT117" s="239"/>
      <c r="IU117" s="240">
        <f t="shared" si="78"/>
        <v>0</v>
      </c>
      <c r="IV117" s="240">
        <f t="shared" si="79"/>
        <v>0</v>
      </c>
      <c r="IW117" s="240">
        <f t="shared" si="80"/>
        <v>0</v>
      </c>
      <c r="IX117" s="240">
        <f t="shared" si="81"/>
        <v>0</v>
      </c>
      <c r="IY117" s="240">
        <f t="shared" si="82"/>
        <v>0</v>
      </c>
      <c r="IZ117" s="240">
        <f t="shared" si="83"/>
        <v>0</v>
      </c>
      <c r="JA117" s="240">
        <f t="shared" si="84"/>
        <v>0</v>
      </c>
      <c r="JB117" s="240">
        <f t="shared" si="85"/>
        <v>0</v>
      </c>
      <c r="JC117" s="240">
        <f t="shared" si="86"/>
        <v>0</v>
      </c>
      <c r="JD117" s="240">
        <f t="shared" si="87"/>
        <v>0</v>
      </c>
      <c r="JE117" s="240">
        <f t="shared" si="88"/>
        <v>0</v>
      </c>
      <c r="JF117" s="240">
        <f t="shared" si="89"/>
        <v>0</v>
      </c>
      <c r="JG117" s="240">
        <f t="shared" si="90"/>
        <v>0</v>
      </c>
      <c r="JH117" s="241">
        <f t="shared" si="91"/>
        <v>0</v>
      </c>
      <c r="JI117" s="307"/>
      <c r="JJ117" s="243"/>
    </row>
    <row r="118" spans="1:270" x14ac:dyDescent="0.55000000000000004">
      <c r="A118" s="213">
        <v>107</v>
      </c>
      <c r="B118" s="214"/>
      <c r="C118" s="215"/>
      <c r="D118" s="215"/>
      <c r="E118" s="215"/>
      <c r="F118" s="215"/>
      <c r="G118" s="215"/>
      <c r="H118" s="215"/>
      <c r="I118" s="215" t="s">
        <v>561</v>
      </c>
      <c r="J118" s="216">
        <v>0</v>
      </c>
      <c r="K118" s="217" t="str">
        <f t="shared" si="75"/>
        <v>not done</v>
      </c>
      <c r="L118" s="64"/>
      <c r="M118" s="219"/>
      <c r="N118" s="220" t="e">
        <f>List1_1[[#This Row],[Latest start date]]</f>
        <v>#VALUE!</v>
      </c>
      <c r="O118" s="221" t="str">
        <f t="shared" si="50"/>
        <v/>
      </c>
      <c r="P118" s="222" t="e">
        <f t="shared" si="51"/>
        <v>#VALUE!</v>
      </c>
      <c r="Q118" s="223" t="e">
        <f t="shared" si="52"/>
        <v>#VALUE!</v>
      </c>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224"/>
      <c r="BY118" s="224"/>
      <c r="BZ118" s="224"/>
      <c r="CA118" s="224"/>
      <c r="CB118" s="224"/>
      <c r="CC118" s="224"/>
      <c r="CD118" s="224"/>
      <c r="CE118" s="224"/>
      <c r="CF118" s="224"/>
      <c r="CG118" s="224"/>
      <c r="CH118" s="224"/>
      <c r="CI118" s="224"/>
      <c r="CJ118" s="224"/>
      <c r="CK118" s="224"/>
      <c r="CL118" s="224"/>
      <c r="CM118" s="224"/>
      <c r="CN118" s="224"/>
      <c r="CO118" s="224"/>
      <c r="CP118" s="224"/>
      <c r="CQ118" s="224"/>
      <c r="CR118" s="224"/>
      <c r="CS118" s="224"/>
      <c r="CT118" s="224"/>
      <c r="CU118" s="224"/>
      <c r="CV118" s="224"/>
      <c r="CW118" s="224"/>
      <c r="CX118" s="224"/>
      <c r="CY118" s="224"/>
      <c r="CZ118" s="224"/>
      <c r="DA118" s="224"/>
      <c r="DB118" s="224"/>
      <c r="DC118" s="224"/>
      <c r="DD118" s="224"/>
      <c r="DE118" s="224"/>
      <c r="DF118" s="224"/>
      <c r="DG118" s="224"/>
      <c r="DH118" s="224"/>
      <c r="DI118" s="224"/>
      <c r="DJ118" s="224"/>
      <c r="DK118" s="224"/>
      <c r="DL118" s="224"/>
      <c r="DM118" s="224"/>
      <c r="DN118" s="224"/>
      <c r="DO118" s="224"/>
      <c r="DP118" s="224"/>
      <c r="DQ118" s="224"/>
      <c r="DR118" s="224"/>
      <c r="DS118" s="224"/>
      <c r="DT118" s="224"/>
      <c r="DU118" s="224"/>
      <c r="DV118" s="224"/>
      <c r="DW118" s="224"/>
      <c r="DX118" s="224"/>
      <c r="DY118" s="224"/>
      <c r="DZ118" s="224"/>
      <c r="EA118" s="224"/>
      <c r="EB118" s="224"/>
      <c r="EC118" s="224"/>
      <c r="ED118" s="224"/>
      <c r="EE118" s="224"/>
      <c r="EF118" s="224"/>
      <c r="EG118" s="224"/>
      <c r="EH118" s="224"/>
      <c r="EI118" s="224"/>
      <c r="EJ118" s="224"/>
      <c r="EK118" s="224"/>
      <c r="EL118" s="224"/>
      <c r="EM118" s="224"/>
      <c r="EN118" s="224"/>
      <c r="EO118" s="224"/>
      <c r="EP118" s="224"/>
      <c r="EQ118" s="224"/>
      <c r="ER118" s="224"/>
      <c r="ES118" s="224"/>
      <c r="ET118" s="224"/>
      <c r="EU118" s="224"/>
      <c r="EV118" s="224"/>
      <c r="EW118" s="224"/>
      <c r="EX118" s="224"/>
      <c r="EY118" s="224"/>
      <c r="EZ118" s="224"/>
      <c r="FA118" s="224"/>
      <c r="FB118" s="224"/>
      <c r="FC118" s="224"/>
      <c r="FD118" s="224"/>
      <c r="FE118" s="224"/>
      <c r="FF118" s="224"/>
      <c r="FG118" s="224"/>
      <c r="FH118" s="224"/>
      <c r="FI118" s="224"/>
      <c r="FJ118" s="224"/>
      <c r="FK118" s="224"/>
      <c r="FL118" s="224"/>
      <c r="FM118" s="224"/>
      <c r="FN118" s="224"/>
      <c r="FO118" s="224"/>
      <c r="FP118" s="224"/>
      <c r="FQ118" s="224"/>
      <c r="FR118" s="224"/>
      <c r="FS118" s="224"/>
      <c r="FT118" s="224"/>
      <c r="FU118" s="224"/>
      <c r="FV118" s="224"/>
      <c r="FW118" s="224"/>
      <c r="FX118" s="224"/>
      <c r="FY118" s="224"/>
      <c r="FZ118" s="224"/>
      <c r="GA118" s="224"/>
      <c r="GB118" s="224"/>
      <c r="GC118" s="224"/>
      <c r="GD118" s="224"/>
      <c r="GE118" s="224"/>
      <c r="GF118" s="224"/>
      <c r="GG118" s="224"/>
      <c r="GH118" s="224"/>
      <c r="GI118" s="224"/>
      <c r="GJ118" s="224"/>
      <c r="GK118" s="224"/>
      <c r="GL118" s="224"/>
      <c r="GM118" s="224"/>
      <c r="GN118" s="224"/>
      <c r="GO118" s="224"/>
      <c r="GP118" s="218"/>
      <c r="GQ118" s="244"/>
      <c r="GR118" s="244"/>
      <c r="GS118" s="244"/>
      <c r="GT118" s="244"/>
      <c r="GU118" s="244"/>
      <c r="GV118" s="226"/>
      <c r="GW118" s="244"/>
      <c r="GX118" s="226"/>
      <c r="GY118" s="226"/>
      <c r="GZ118" s="226"/>
      <c r="HA118" s="226"/>
      <c r="HB118" s="226"/>
      <c r="HC118" s="227"/>
      <c r="HD118" s="228"/>
      <c r="HE118" s="228"/>
      <c r="HF118" s="276">
        <f t="shared" si="53"/>
        <v>0</v>
      </c>
      <c r="HG118" s="276">
        <f>List1_1[[#This Row],[HR 1 Rate 
(autofill)]]*List1_1[[#This Row],[HR 1 Effort ]]</f>
        <v>0</v>
      </c>
      <c r="HH118" s="229"/>
      <c r="HI118" s="228"/>
      <c r="HJ118" s="276">
        <f t="shared" si="54"/>
        <v>0</v>
      </c>
      <c r="HK118" s="276">
        <f>List1_1[[#This Row],[HR 2 Effort ]]*List1_1[[#This Row],[HR 2 Rate 
(autofill)]]</f>
        <v>0</v>
      </c>
      <c r="HL118" s="228"/>
      <c r="HM118" s="228"/>
      <c r="HN118" s="276">
        <f t="shared" si="55"/>
        <v>0</v>
      </c>
      <c r="HO118" s="276">
        <f>List1_1[[#This Row],[HR 3 Rate 
(autofill)]]*List1_1[[#This Row],[HR 3 Effort ]]</f>
        <v>0</v>
      </c>
      <c r="HP118" s="229"/>
      <c r="HQ118" s="228"/>
      <c r="HR118" s="276">
        <f t="shared" si="56"/>
        <v>0</v>
      </c>
      <c r="HS118" s="276">
        <f>List1_1[[#This Row],[HR 4 Rate 
(autofill)]]*List1_1[[#This Row],[HR 4 Effort ]]</f>
        <v>0</v>
      </c>
      <c r="HT118" s="229"/>
      <c r="HU118" s="230">
        <f>List1_1[[#This Row],[HR 1 cost estimate
(autofill)]]+List1_1[[#This Row],[HR 2 cost estimate 
(autofill)]]+List1_1[[#This Row],[HR 3 cost estimate 
(autofill)]]+List1_1[[#This Row],[HR 4 cost estimate 
(autofill)]]</f>
        <v>0</v>
      </c>
      <c r="HV118" s="229"/>
      <c r="HW118" s="229"/>
      <c r="HX118" s="231">
        <f>List1_1[[#This Row],[HR subtotal]]+List1_1[[#This Row],[Estimated Cost of goods &amp; materials / other]]</f>
        <v>0</v>
      </c>
      <c r="HY118" s="232">
        <f>(List1_1[[#This Row],[Total Estimated Cost ]]*List1_1[[#This Row],[Percent Complete]])/100</f>
        <v>0</v>
      </c>
      <c r="HZ118" s="233">
        <f t="shared" si="77"/>
        <v>0</v>
      </c>
      <c r="IA118" s="233">
        <f t="shared" si="77"/>
        <v>0</v>
      </c>
      <c r="IB118" s="233">
        <f t="shared" si="77"/>
        <v>0</v>
      </c>
      <c r="IC118" s="233">
        <f t="shared" si="77"/>
        <v>0</v>
      </c>
      <c r="ID118" s="233">
        <f t="shared" si="77"/>
        <v>0</v>
      </c>
      <c r="IE118" s="233">
        <f t="shared" si="77"/>
        <v>0</v>
      </c>
      <c r="IF118" s="233">
        <f t="shared" si="77"/>
        <v>0</v>
      </c>
      <c r="IG118" s="233">
        <f t="shared" si="77"/>
        <v>0</v>
      </c>
      <c r="IH118" s="233">
        <f t="shared" si="77"/>
        <v>0</v>
      </c>
      <c r="II118" s="233">
        <f t="shared" si="77"/>
        <v>0</v>
      </c>
      <c r="IJ118" s="233">
        <f t="shared" si="77"/>
        <v>0</v>
      </c>
      <c r="IK118" s="233">
        <f t="shared" si="77"/>
        <v>0</v>
      </c>
      <c r="IL118" s="233">
        <f t="shared" si="58"/>
        <v>0</v>
      </c>
      <c r="IM118" s="245">
        <f t="shared" si="59"/>
        <v>0</v>
      </c>
      <c r="IN118" s="246">
        <f t="shared" si="60"/>
        <v>0</v>
      </c>
      <c r="IO118" s="235"/>
      <c r="IP118" s="236">
        <f>List1_1[[#This Row],[Total Estimated Cost ]]-List1_1[[#This Row],[Actual Cost]]</f>
        <v>0</v>
      </c>
      <c r="IQ118" s="237"/>
      <c r="IR118" s="237"/>
      <c r="IS118" s="238"/>
      <c r="IT118" s="239"/>
      <c r="IU118" s="240">
        <f t="shared" si="78"/>
        <v>0</v>
      </c>
      <c r="IV118" s="240">
        <f t="shared" si="79"/>
        <v>0</v>
      </c>
      <c r="IW118" s="240">
        <f t="shared" si="80"/>
        <v>0</v>
      </c>
      <c r="IX118" s="240">
        <f t="shared" si="81"/>
        <v>0</v>
      </c>
      <c r="IY118" s="240">
        <f t="shared" si="82"/>
        <v>0</v>
      </c>
      <c r="IZ118" s="240">
        <f t="shared" si="83"/>
        <v>0</v>
      </c>
      <c r="JA118" s="240">
        <f t="shared" si="84"/>
        <v>0</v>
      </c>
      <c r="JB118" s="240">
        <f t="shared" si="85"/>
        <v>0</v>
      </c>
      <c r="JC118" s="240">
        <f t="shared" si="86"/>
        <v>0</v>
      </c>
      <c r="JD118" s="240">
        <f t="shared" si="87"/>
        <v>0</v>
      </c>
      <c r="JE118" s="240">
        <f t="shared" si="88"/>
        <v>0</v>
      </c>
      <c r="JF118" s="240">
        <f t="shared" si="89"/>
        <v>0</v>
      </c>
      <c r="JG118" s="240">
        <f t="shared" si="90"/>
        <v>0</v>
      </c>
      <c r="JH118" s="241">
        <f t="shared" si="91"/>
        <v>0</v>
      </c>
      <c r="JI118" s="307"/>
      <c r="JJ118" s="243"/>
    </row>
    <row r="119" spans="1:270" x14ac:dyDescent="0.55000000000000004">
      <c r="A119" s="213">
        <v>108</v>
      </c>
      <c r="B119" s="214"/>
      <c r="C119" s="215"/>
      <c r="D119" s="215"/>
      <c r="E119" s="215"/>
      <c r="F119" s="215"/>
      <c r="G119" s="215"/>
      <c r="H119" s="215"/>
      <c r="I119" s="215" t="s">
        <v>561</v>
      </c>
      <c r="J119" s="216">
        <v>0</v>
      </c>
      <c r="K119" s="217" t="str">
        <f t="shared" si="75"/>
        <v>not done</v>
      </c>
      <c r="L119" s="64"/>
      <c r="M119" s="219"/>
      <c r="N119" s="220" t="e">
        <f>List1_1[[#This Row],[Latest start date]]</f>
        <v>#VALUE!</v>
      </c>
      <c r="O119" s="221" t="str">
        <f t="shared" si="50"/>
        <v/>
      </c>
      <c r="P119" s="222" t="e">
        <f t="shared" si="51"/>
        <v>#VALUE!</v>
      </c>
      <c r="Q119" s="223" t="e">
        <f t="shared" si="52"/>
        <v>#VALUE!</v>
      </c>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c r="BZ119" s="224"/>
      <c r="CA119" s="224"/>
      <c r="CB119" s="224"/>
      <c r="CC119" s="224"/>
      <c r="CD119" s="224"/>
      <c r="CE119" s="224"/>
      <c r="CF119" s="224"/>
      <c r="CG119" s="224"/>
      <c r="CH119" s="224"/>
      <c r="CI119" s="224"/>
      <c r="CJ119" s="224"/>
      <c r="CK119" s="224"/>
      <c r="CL119" s="224"/>
      <c r="CM119" s="224"/>
      <c r="CN119" s="224"/>
      <c r="CO119" s="224"/>
      <c r="CP119" s="224"/>
      <c r="CQ119" s="224"/>
      <c r="CR119" s="224"/>
      <c r="CS119" s="224"/>
      <c r="CT119" s="224"/>
      <c r="CU119" s="224"/>
      <c r="CV119" s="224"/>
      <c r="CW119" s="224"/>
      <c r="CX119" s="224"/>
      <c r="CY119" s="224"/>
      <c r="CZ119" s="224"/>
      <c r="DA119" s="224"/>
      <c r="DB119" s="224"/>
      <c r="DC119" s="224"/>
      <c r="DD119" s="224"/>
      <c r="DE119" s="224"/>
      <c r="DF119" s="224"/>
      <c r="DG119" s="224"/>
      <c r="DH119" s="224"/>
      <c r="DI119" s="224"/>
      <c r="DJ119" s="224"/>
      <c r="DK119" s="224"/>
      <c r="DL119" s="224"/>
      <c r="DM119" s="224"/>
      <c r="DN119" s="224"/>
      <c r="DO119" s="224"/>
      <c r="DP119" s="224"/>
      <c r="DQ119" s="224"/>
      <c r="DR119" s="224"/>
      <c r="DS119" s="224"/>
      <c r="DT119" s="224"/>
      <c r="DU119" s="224"/>
      <c r="DV119" s="224"/>
      <c r="DW119" s="224"/>
      <c r="DX119" s="224"/>
      <c r="DY119" s="224"/>
      <c r="DZ119" s="224"/>
      <c r="EA119" s="224"/>
      <c r="EB119" s="224"/>
      <c r="EC119" s="224"/>
      <c r="ED119" s="224"/>
      <c r="EE119" s="224"/>
      <c r="EF119" s="224"/>
      <c r="EG119" s="224"/>
      <c r="EH119" s="224"/>
      <c r="EI119" s="224"/>
      <c r="EJ119" s="224"/>
      <c r="EK119" s="224"/>
      <c r="EL119" s="224"/>
      <c r="EM119" s="224"/>
      <c r="EN119" s="224"/>
      <c r="EO119" s="224"/>
      <c r="EP119" s="224"/>
      <c r="EQ119" s="224"/>
      <c r="ER119" s="224"/>
      <c r="ES119" s="224"/>
      <c r="ET119" s="224"/>
      <c r="EU119" s="224"/>
      <c r="EV119" s="224"/>
      <c r="EW119" s="224"/>
      <c r="EX119" s="224"/>
      <c r="EY119" s="224"/>
      <c r="EZ119" s="224"/>
      <c r="FA119" s="224"/>
      <c r="FB119" s="224"/>
      <c r="FC119" s="224"/>
      <c r="FD119" s="224"/>
      <c r="FE119" s="224"/>
      <c r="FF119" s="224"/>
      <c r="FG119" s="224"/>
      <c r="FH119" s="224"/>
      <c r="FI119" s="224"/>
      <c r="FJ119" s="224"/>
      <c r="FK119" s="224"/>
      <c r="FL119" s="224"/>
      <c r="FM119" s="224"/>
      <c r="FN119" s="224"/>
      <c r="FO119" s="224"/>
      <c r="FP119" s="224"/>
      <c r="FQ119" s="224"/>
      <c r="FR119" s="224"/>
      <c r="FS119" s="224"/>
      <c r="FT119" s="224"/>
      <c r="FU119" s="224"/>
      <c r="FV119" s="224"/>
      <c r="FW119" s="224"/>
      <c r="FX119" s="224"/>
      <c r="FY119" s="224"/>
      <c r="FZ119" s="224"/>
      <c r="GA119" s="224"/>
      <c r="GB119" s="224"/>
      <c r="GC119" s="224"/>
      <c r="GD119" s="224"/>
      <c r="GE119" s="224"/>
      <c r="GF119" s="224"/>
      <c r="GG119" s="224"/>
      <c r="GH119" s="224"/>
      <c r="GI119" s="224"/>
      <c r="GJ119" s="224"/>
      <c r="GK119" s="224"/>
      <c r="GL119" s="224"/>
      <c r="GM119" s="224"/>
      <c r="GN119" s="224"/>
      <c r="GO119" s="224"/>
      <c r="GP119" s="218"/>
      <c r="GQ119" s="244"/>
      <c r="GR119" s="244"/>
      <c r="GS119" s="244"/>
      <c r="GT119" s="244"/>
      <c r="GU119" s="244"/>
      <c r="GV119" s="226"/>
      <c r="GW119" s="244"/>
      <c r="GX119" s="226"/>
      <c r="GY119" s="226"/>
      <c r="GZ119" s="226"/>
      <c r="HA119" s="226"/>
      <c r="HB119" s="226"/>
      <c r="HC119" s="227"/>
      <c r="HD119" s="228"/>
      <c r="HE119" s="228"/>
      <c r="HF119" s="276">
        <f t="shared" si="53"/>
        <v>0</v>
      </c>
      <c r="HG119" s="276">
        <f>List1_1[[#This Row],[HR 1 Rate 
(autofill)]]*List1_1[[#This Row],[HR 1 Effort ]]</f>
        <v>0</v>
      </c>
      <c r="HH119" s="229"/>
      <c r="HI119" s="228"/>
      <c r="HJ119" s="276">
        <f t="shared" si="54"/>
        <v>0</v>
      </c>
      <c r="HK119" s="276">
        <f>List1_1[[#This Row],[HR 2 Effort ]]*List1_1[[#This Row],[HR 2 Rate 
(autofill)]]</f>
        <v>0</v>
      </c>
      <c r="HL119" s="228"/>
      <c r="HM119" s="228"/>
      <c r="HN119" s="276">
        <f t="shared" si="55"/>
        <v>0</v>
      </c>
      <c r="HO119" s="276">
        <f>List1_1[[#This Row],[HR 3 Rate 
(autofill)]]*List1_1[[#This Row],[HR 3 Effort ]]</f>
        <v>0</v>
      </c>
      <c r="HP119" s="229"/>
      <c r="HQ119" s="228"/>
      <c r="HR119" s="276">
        <f t="shared" si="56"/>
        <v>0</v>
      </c>
      <c r="HS119" s="276">
        <f>List1_1[[#This Row],[HR 4 Rate 
(autofill)]]*List1_1[[#This Row],[HR 4 Effort ]]</f>
        <v>0</v>
      </c>
      <c r="HT119" s="229"/>
      <c r="HU119" s="230">
        <f>List1_1[[#This Row],[HR 1 cost estimate
(autofill)]]+List1_1[[#This Row],[HR 2 cost estimate 
(autofill)]]+List1_1[[#This Row],[HR 3 cost estimate 
(autofill)]]+List1_1[[#This Row],[HR 4 cost estimate 
(autofill)]]</f>
        <v>0</v>
      </c>
      <c r="HV119" s="229"/>
      <c r="HW119" s="229"/>
      <c r="HX119" s="231">
        <f>List1_1[[#This Row],[HR subtotal]]+List1_1[[#This Row],[Estimated Cost of goods &amp; materials / other]]</f>
        <v>0</v>
      </c>
      <c r="HY119" s="232">
        <f>(List1_1[[#This Row],[Total Estimated Cost ]]*List1_1[[#This Row],[Percent Complete]])/100</f>
        <v>0</v>
      </c>
      <c r="HZ119" s="233">
        <f t="shared" si="77"/>
        <v>0</v>
      </c>
      <c r="IA119" s="233">
        <f t="shared" si="77"/>
        <v>0</v>
      </c>
      <c r="IB119" s="233">
        <f t="shared" si="77"/>
        <v>0</v>
      </c>
      <c r="IC119" s="233">
        <f t="shared" si="77"/>
        <v>0</v>
      </c>
      <c r="ID119" s="233">
        <f t="shared" si="77"/>
        <v>0</v>
      </c>
      <c r="IE119" s="233">
        <f t="shared" si="77"/>
        <v>0</v>
      </c>
      <c r="IF119" s="233">
        <f t="shared" si="77"/>
        <v>0</v>
      </c>
      <c r="IG119" s="233">
        <f t="shared" si="77"/>
        <v>0</v>
      </c>
      <c r="IH119" s="233">
        <f t="shared" si="77"/>
        <v>0</v>
      </c>
      <c r="II119" s="233">
        <f t="shared" si="77"/>
        <v>0</v>
      </c>
      <c r="IJ119" s="233">
        <f t="shared" si="77"/>
        <v>0</v>
      </c>
      <c r="IK119" s="233">
        <f t="shared" si="77"/>
        <v>0</v>
      </c>
      <c r="IL119" s="233">
        <f t="shared" si="58"/>
        <v>0</v>
      </c>
      <c r="IM119" s="245">
        <f t="shared" si="59"/>
        <v>0</v>
      </c>
      <c r="IN119" s="246">
        <f t="shared" si="60"/>
        <v>0</v>
      </c>
      <c r="IO119" s="235"/>
      <c r="IP119" s="236">
        <f>List1_1[[#This Row],[Total Estimated Cost ]]-List1_1[[#This Row],[Actual Cost]]</f>
        <v>0</v>
      </c>
      <c r="IQ119" s="237"/>
      <c r="IR119" s="237"/>
      <c r="IS119" s="238"/>
      <c r="IT119" s="239"/>
      <c r="IU119" s="240">
        <f t="shared" si="78"/>
        <v>0</v>
      </c>
      <c r="IV119" s="240">
        <f t="shared" si="79"/>
        <v>0</v>
      </c>
      <c r="IW119" s="240">
        <f t="shared" si="80"/>
        <v>0</v>
      </c>
      <c r="IX119" s="240">
        <f t="shared" si="81"/>
        <v>0</v>
      </c>
      <c r="IY119" s="240">
        <f t="shared" si="82"/>
        <v>0</v>
      </c>
      <c r="IZ119" s="240">
        <f t="shared" si="83"/>
        <v>0</v>
      </c>
      <c r="JA119" s="240">
        <f t="shared" si="84"/>
        <v>0</v>
      </c>
      <c r="JB119" s="240">
        <f t="shared" si="85"/>
        <v>0</v>
      </c>
      <c r="JC119" s="240">
        <f t="shared" si="86"/>
        <v>0</v>
      </c>
      <c r="JD119" s="240">
        <f t="shared" si="87"/>
        <v>0</v>
      </c>
      <c r="JE119" s="240">
        <f t="shared" si="88"/>
        <v>0</v>
      </c>
      <c r="JF119" s="240">
        <f t="shared" si="89"/>
        <v>0</v>
      </c>
      <c r="JG119" s="240">
        <f t="shared" si="90"/>
        <v>0</v>
      </c>
      <c r="JH119" s="241">
        <f t="shared" si="91"/>
        <v>0</v>
      </c>
      <c r="JI119" s="307"/>
      <c r="JJ119" s="243"/>
    </row>
    <row r="120" spans="1:270" x14ac:dyDescent="0.55000000000000004">
      <c r="A120" s="213">
        <v>109</v>
      </c>
      <c r="B120" s="214"/>
      <c r="C120" s="215"/>
      <c r="D120" s="215"/>
      <c r="E120" s="215"/>
      <c r="F120" s="215"/>
      <c r="G120" s="215"/>
      <c r="H120" s="215"/>
      <c r="I120" s="215" t="s">
        <v>561</v>
      </c>
      <c r="J120" s="216">
        <v>0</v>
      </c>
      <c r="K120" s="217" t="str">
        <f t="shared" si="75"/>
        <v>not done</v>
      </c>
      <c r="L120" s="64"/>
      <c r="M120" s="219"/>
      <c r="N120" s="220" t="e">
        <f>List1_1[[#This Row],[Latest start date]]</f>
        <v>#VALUE!</v>
      </c>
      <c r="O120" s="221" t="str">
        <f t="shared" si="50"/>
        <v/>
      </c>
      <c r="P120" s="222" t="e">
        <f t="shared" si="51"/>
        <v>#VALUE!</v>
      </c>
      <c r="Q120" s="223" t="e">
        <f t="shared" si="52"/>
        <v>#VALUE!</v>
      </c>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24"/>
      <c r="BV120" s="224"/>
      <c r="BW120" s="224"/>
      <c r="BX120" s="224"/>
      <c r="BY120" s="224"/>
      <c r="BZ120" s="224"/>
      <c r="CA120" s="224"/>
      <c r="CB120" s="224"/>
      <c r="CC120" s="224"/>
      <c r="CD120" s="224"/>
      <c r="CE120" s="224"/>
      <c r="CF120" s="224"/>
      <c r="CG120" s="224"/>
      <c r="CH120" s="224"/>
      <c r="CI120" s="224"/>
      <c r="CJ120" s="224"/>
      <c r="CK120" s="224"/>
      <c r="CL120" s="224"/>
      <c r="CM120" s="224"/>
      <c r="CN120" s="224"/>
      <c r="CO120" s="224"/>
      <c r="CP120" s="224"/>
      <c r="CQ120" s="224"/>
      <c r="CR120" s="224"/>
      <c r="CS120" s="224"/>
      <c r="CT120" s="224"/>
      <c r="CU120" s="224"/>
      <c r="CV120" s="224"/>
      <c r="CW120" s="224"/>
      <c r="CX120" s="224"/>
      <c r="CY120" s="224"/>
      <c r="CZ120" s="224"/>
      <c r="DA120" s="224"/>
      <c r="DB120" s="224"/>
      <c r="DC120" s="224"/>
      <c r="DD120" s="224"/>
      <c r="DE120" s="224"/>
      <c r="DF120" s="224"/>
      <c r="DG120" s="224"/>
      <c r="DH120" s="224"/>
      <c r="DI120" s="224"/>
      <c r="DJ120" s="224"/>
      <c r="DK120" s="224"/>
      <c r="DL120" s="224"/>
      <c r="DM120" s="224"/>
      <c r="DN120" s="224"/>
      <c r="DO120" s="224"/>
      <c r="DP120" s="224"/>
      <c r="DQ120" s="224"/>
      <c r="DR120" s="224"/>
      <c r="DS120" s="224"/>
      <c r="DT120" s="224"/>
      <c r="DU120" s="224"/>
      <c r="DV120" s="224"/>
      <c r="DW120" s="224"/>
      <c r="DX120" s="224"/>
      <c r="DY120" s="224"/>
      <c r="DZ120" s="224"/>
      <c r="EA120" s="224"/>
      <c r="EB120" s="224"/>
      <c r="EC120" s="224"/>
      <c r="ED120" s="224"/>
      <c r="EE120" s="224"/>
      <c r="EF120" s="224"/>
      <c r="EG120" s="224"/>
      <c r="EH120" s="224"/>
      <c r="EI120" s="224"/>
      <c r="EJ120" s="224"/>
      <c r="EK120" s="224"/>
      <c r="EL120" s="224"/>
      <c r="EM120" s="224"/>
      <c r="EN120" s="224"/>
      <c r="EO120" s="224"/>
      <c r="EP120" s="224"/>
      <c r="EQ120" s="224"/>
      <c r="ER120" s="224"/>
      <c r="ES120" s="224"/>
      <c r="ET120" s="224"/>
      <c r="EU120" s="224"/>
      <c r="EV120" s="224"/>
      <c r="EW120" s="224"/>
      <c r="EX120" s="224"/>
      <c r="EY120" s="224"/>
      <c r="EZ120" s="224"/>
      <c r="FA120" s="224"/>
      <c r="FB120" s="224"/>
      <c r="FC120" s="224"/>
      <c r="FD120" s="224"/>
      <c r="FE120" s="224"/>
      <c r="FF120" s="224"/>
      <c r="FG120" s="224"/>
      <c r="FH120" s="224"/>
      <c r="FI120" s="224"/>
      <c r="FJ120" s="224"/>
      <c r="FK120" s="224"/>
      <c r="FL120" s="224"/>
      <c r="FM120" s="224"/>
      <c r="FN120" s="224"/>
      <c r="FO120" s="224"/>
      <c r="FP120" s="224"/>
      <c r="FQ120" s="224"/>
      <c r="FR120" s="224"/>
      <c r="FS120" s="224"/>
      <c r="FT120" s="224"/>
      <c r="FU120" s="224"/>
      <c r="FV120" s="224"/>
      <c r="FW120" s="224"/>
      <c r="FX120" s="224"/>
      <c r="FY120" s="224"/>
      <c r="FZ120" s="224"/>
      <c r="GA120" s="224"/>
      <c r="GB120" s="224"/>
      <c r="GC120" s="224"/>
      <c r="GD120" s="224"/>
      <c r="GE120" s="224"/>
      <c r="GF120" s="224"/>
      <c r="GG120" s="224"/>
      <c r="GH120" s="224"/>
      <c r="GI120" s="224"/>
      <c r="GJ120" s="224"/>
      <c r="GK120" s="224"/>
      <c r="GL120" s="224"/>
      <c r="GM120" s="224"/>
      <c r="GN120" s="224"/>
      <c r="GO120" s="224"/>
      <c r="GP120" s="218"/>
      <c r="GQ120" s="244"/>
      <c r="GR120" s="244"/>
      <c r="GS120" s="244"/>
      <c r="GT120" s="244"/>
      <c r="GU120" s="244"/>
      <c r="GV120" s="226"/>
      <c r="GW120" s="244"/>
      <c r="GX120" s="226"/>
      <c r="GY120" s="226"/>
      <c r="GZ120" s="226"/>
      <c r="HA120" s="226"/>
      <c r="HB120" s="226"/>
      <c r="HC120" s="227"/>
      <c r="HD120" s="228"/>
      <c r="HE120" s="228"/>
      <c r="HF120" s="276">
        <f t="shared" si="53"/>
        <v>0</v>
      </c>
      <c r="HG120" s="276">
        <f>List1_1[[#This Row],[HR 1 Rate 
(autofill)]]*List1_1[[#This Row],[HR 1 Effort ]]</f>
        <v>0</v>
      </c>
      <c r="HH120" s="229"/>
      <c r="HI120" s="228"/>
      <c r="HJ120" s="276">
        <f t="shared" si="54"/>
        <v>0</v>
      </c>
      <c r="HK120" s="276">
        <f>List1_1[[#This Row],[HR 2 Effort ]]*List1_1[[#This Row],[HR 2 Rate 
(autofill)]]</f>
        <v>0</v>
      </c>
      <c r="HL120" s="228"/>
      <c r="HM120" s="228"/>
      <c r="HN120" s="276">
        <f t="shared" si="55"/>
        <v>0</v>
      </c>
      <c r="HO120" s="276">
        <f>List1_1[[#This Row],[HR 3 Rate 
(autofill)]]*List1_1[[#This Row],[HR 3 Effort ]]</f>
        <v>0</v>
      </c>
      <c r="HP120" s="229"/>
      <c r="HQ120" s="228"/>
      <c r="HR120" s="276">
        <f t="shared" si="56"/>
        <v>0</v>
      </c>
      <c r="HS120" s="276">
        <f>List1_1[[#This Row],[HR 4 Rate 
(autofill)]]*List1_1[[#This Row],[HR 4 Effort ]]</f>
        <v>0</v>
      </c>
      <c r="HT120" s="229"/>
      <c r="HU120" s="230">
        <f>List1_1[[#This Row],[HR 1 cost estimate
(autofill)]]+List1_1[[#This Row],[HR 2 cost estimate 
(autofill)]]+List1_1[[#This Row],[HR 3 cost estimate 
(autofill)]]+List1_1[[#This Row],[HR 4 cost estimate 
(autofill)]]</f>
        <v>0</v>
      </c>
      <c r="HV120" s="229"/>
      <c r="HW120" s="229"/>
      <c r="HX120" s="231">
        <f>List1_1[[#This Row],[HR subtotal]]+List1_1[[#This Row],[Estimated Cost of goods &amp; materials / other]]</f>
        <v>0</v>
      </c>
      <c r="HY120" s="232">
        <f>(List1_1[[#This Row],[Total Estimated Cost ]]*List1_1[[#This Row],[Percent Complete]])/100</f>
        <v>0</v>
      </c>
      <c r="HZ120" s="233">
        <f t="shared" si="77"/>
        <v>0</v>
      </c>
      <c r="IA120" s="233">
        <f t="shared" si="77"/>
        <v>0</v>
      </c>
      <c r="IB120" s="233">
        <f t="shared" si="77"/>
        <v>0</v>
      </c>
      <c r="IC120" s="233">
        <f t="shared" si="77"/>
        <v>0</v>
      </c>
      <c r="ID120" s="233">
        <f t="shared" si="77"/>
        <v>0</v>
      </c>
      <c r="IE120" s="233">
        <f t="shared" si="77"/>
        <v>0</v>
      </c>
      <c r="IF120" s="233">
        <f t="shared" si="77"/>
        <v>0</v>
      </c>
      <c r="IG120" s="233">
        <f t="shared" si="77"/>
        <v>0</v>
      </c>
      <c r="IH120" s="233">
        <f t="shared" si="77"/>
        <v>0</v>
      </c>
      <c r="II120" s="233">
        <f t="shared" si="77"/>
        <v>0</v>
      </c>
      <c r="IJ120" s="233">
        <f t="shared" si="77"/>
        <v>0</v>
      </c>
      <c r="IK120" s="233">
        <f t="shared" si="77"/>
        <v>0</v>
      </c>
      <c r="IL120" s="233">
        <f t="shared" si="58"/>
        <v>0</v>
      </c>
      <c r="IM120" s="245">
        <f t="shared" si="59"/>
        <v>0</v>
      </c>
      <c r="IN120" s="246">
        <f t="shared" si="60"/>
        <v>0</v>
      </c>
      <c r="IO120" s="235"/>
      <c r="IP120" s="236">
        <f>List1_1[[#This Row],[Total Estimated Cost ]]-List1_1[[#This Row],[Actual Cost]]</f>
        <v>0</v>
      </c>
      <c r="IQ120" s="237"/>
      <c r="IR120" s="237"/>
      <c r="IS120" s="238"/>
      <c r="IT120" s="239"/>
      <c r="IU120" s="240">
        <f t="shared" si="78"/>
        <v>0</v>
      </c>
      <c r="IV120" s="240">
        <f t="shared" si="79"/>
        <v>0</v>
      </c>
      <c r="IW120" s="240">
        <f t="shared" si="80"/>
        <v>0</v>
      </c>
      <c r="IX120" s="240">
        <f t="shared" si="81"/>
        <v>0</v>
      </c>
      <c r="IY120" s="240">
        <f t="shared" si="82"/>
        <v>0</v>
      </c>
      <c r="IZ120" s="240">
        <f t="shared" si="83"/>
        <v>0</v>
      </c>
      <c r="JA120" s="240">
        <f t="shared" si="84"/>
        <v>0</v>
      </c>
      <c r="JB120" s="240">
        <f t="shared" si="85"/>
        <v>0</v>
      </c>
      <c r="JC120" s="240">
        <f t="shared" si="86"/>
        <v>0</v>
      </c>
      <c r="JD120" s="240">
        <f t="shared" si="87"/>
        <v>0</v>
      </c>
      <c r="JE120" s="240">
        <f t="shared" si="88"/>
        <v>0</v>
      </c>
      <c r="JF120" s="240">
        <f t="shared" si="89"/>
        <v>0</v>
      </c>
      <c r="JG120" s="240">
        <f t="shared" si="90"/>
        <v>0</v>
      </c>
      <c r="JH120" s="241">
        <f t="shared" si="91"/>
        <v>0</v>
      </c>
      <c r="JI120" s="307"/>
      <c r="JJ120" s="243"/>
    </row>
    <row r="121" spans="1:270" x14ac:dyDescent="0.55000000000000004">
      <c r="A121" s="213">
        <v>110</v>
      </c>
      <c r="B121" s="214"/>
      <c r="C121" s="215"/>
      <c r="D121" s="215"/>
      <c r="E121" s="215"/>
      <c r="F121" s="215"/>
      <c r="G121" s="215"/>
      <c r="H121" s="215"/>
      <c r="I121" s="215" t="s">
        <v>561</v>
      </c>
      <c r="J121" s="216">
        <v>0</v>
      </c>
      <c r="K121" s="217" t="str">
        <f t="shared" si="75"/>
        <v>not done</v>
      </c>
      <c r="L121" s="64"/>
      <c r="M121" s="219"/>
      <c r="N121" s="220" t="e">
        <f>List1_1[[#This Row],[Latest start date]]</f>
        <v>#VALUE!</v>
      </c>
      <c r="O121" s="221" t="str">
        <f t="shared" si="50"/>
        <v/>
      </c>
      <c r="P121" s="222" t="e">
        <f t="shared" si="51"/>
        <v>#VALUE!</v>
      </c>
      <c r="Q121" s="223" t="e">
        <f t="shared" si="52"/>
        <v>#VALUE!</v>
      </c>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4"/>
      <c r="AY121" s="224"/>
      <c r="AZ121" s="224"/>
      <c r="BA121" s="224"/>
      <c r="BB121" s="224"/>
      <c r="BC121" s="224"/>
      <c r="BD121" s="224"/>
      <c r="BE121" s="224"/>
      <c r="BF121" s="224"/>
      <c r="BG121" s="224"/>
      <c r="BH121" s="224"/>
      <c r="BI121" s="224"/>
      <c r="BJ121" s="224"/>
      <c r="BK121" s="224"/>
      <c r="BL121" s="224"/>
      <c r="BM121" s="224"/>
      <c r="BN121" s="224"/>
      <c r="BO121" s="224"/>
      <c r="BP121" s="224"/>
      <c r="BQ121" s="224"/>
      <c r="BR121" s="224"/>
      <c r="BS121" s="224"/>
      <c r="BT121" s="224"/>
      <c r="BU121" s="224"/>
      <c r="BV121" s="224"/>
      <c r="BW121" s="224"/>
      <c r="BX121" s="224"/>
      <c r="BY121" s="224"/>
      <c r="BZ121" s="224"/>
      <c r="CA121" s="224"/>
      <c r="CB121" s="224"/>
      <c r="CC121" s="224"/>
      <c r="CD121" s="224"/>
      <c r="CE121" s="224"/>
      <c r="CF121" s="224"/>
      <c r="CG121" s="224"/>
      <c r="CH121" s="224"/>
      <c r="CI121" s="224"/>
      <c r="CJ121" s="224"/>
      <c r="CK121" s="224"/>
      <c r="CL121" s="224"/>
      <c r="CM121" s="224"/>
      <c r="CN121" s="224"/>
      <c r="CO121" s="224"/>
      <c r="CP121" s="224"/>
      <c r="CQ121" s="224"/>
      <c r="CR121" s="224"/>
      <c r="CS121" s="224"/>
      <c r="CT121" s="224"/>
      <c r="CU121" s="224"/>
      <c r="CV121" s="224"/>
      <c r="CW121" s="224"/>
      <c r="CX121" s="224"/>
      <c r="CY121" s="224"/>
      <c r="CZ121" s="224"/>
      <c r="DA121" s="224"/>
      <c r="DB121" s="224"/>
      <c r="DC121" s="224"/>
      <c r="DD121" s="224"/>
      <c r="DE121" s="224"/>
      <c r="DF121" s="224"/>
      <c r="DG121" s="224"/>
      <c r="DH121" s="224"/>
      <c r="DI121" s="224"/>
      <c r="DJ121" s="224"/>
      <c r="DK121" s="224"/>
      <c r="DL121" s="224"/>
      <c r="DM121" s="224"/>
      <c r="DN121" s="224"/>
      <c r="DO121" s="224"/>
      <c r="DP121" s="224"/>
      <c r="DQ121" s="224"/>
      <c r="DR121" s="224"/>
      <c r="DS121" s="224"/>
      <c r="DT121" s="224"/>
      <c r="DU121" s="224"/>
      <c r="DV121" s="224"/>
      <c r="DW121" s="224"/>
      <c r="DX121" s="224"/>
      <c r="DY121" s="224"/>
      <c r="DZ121" s="224"/>
      <c r="EA121" s="224"/>
      <c r="EB121" s="224"/>
      <c r="EC121" s="224"/>
      <c r="ED121" s="224"/>
      <c r="EE121" s="224"/>
      <c r="EF121" s="224"/>
      <c r="EG121" s="224"/>
      <c r="EH121" s="224"/>
      <c r="EI121" s="224"/>
      <c r="EJ121" s="224"/>
      <c r="EK121" s="224"/>
      <c r="EL121" s="224"/>
      <c r="EM121" s="224"/>
      <c r="EN121" s="224"/>
      <c r="EO121" s="224"/>
      <c r="EP121" s="224"/>
      <c r="EQ121" s="224"/>
      <c r="ER121" s="224"/>
      <c r="ES121" s="224"/>
      <c r="ET121" s="224"/>
      <c r="EU121" s="224"/>
      <c r="EV121" s="224"/>
      <c r="EW121" s="224"/>
      <c r="EX121" s="224"/>
      <c r="EY121" s="224"/>
      <c r="EZ121" s="224"/>
      <c r="FA121" s="224"/>
      <c r="FB121" s="224"/>
      <c r="FC121" s="224"/>
      <c r="FD121" s="224"/>
      <c r="FE121" s="224"/>
      <c r="FF121" s="224"/>
      <c r="FG121" s="224"/>
      <c r="FH121" s="224"/>
      <c r="FI121" s="224"/>
      <c r="FJ121" s="224"/>
      <c r="FK121" s="224"/>
      <c r="FL121" s="224"/>
      <c r="FM121" s="224"/>
      <c r="FN121" s="224"/>
      <c r="FO121" s="224"/>
      <c r="FP121" s="224"/>
      <c r="FQ121" s="224"/>
      <c r="FR121" s="224"/>
      <c r="FS121" s="224"/>
      <c r="FT121" s="224"/>
      <c r="FU121" s="224"/>
      <c r="FV121" s="224"/>
      <c r="FW121" s="224"/>
      <c r="FX121" s="224"/>
      <c r="FY121" s="224"/>
      <c r="FZ121" s="224"/>
      <c r="GA121" s="224"/>
      <c r="GB121" s="224"/>
      <c r="GC121" s="224"/>
      <c r="GD121" s="224"/>
      <c r="GE121" s="224"/>
      <c r="GF121" s="224"/>
      <c r="GG121" s="224"/>
      <c r="GH121" s="224"/>
      <c r="GI121" s="224"/>
      <c r="GJ121" s="224"/>
      <c r="GK121" s="224"/>
      <c r="GL121" s="224"/>
      <c r="GM121" s="224"/>
      <c r="GN121" s="224"/>
      <c r="GO121" s="224"/>
      <c r="GP121" s="218"/>
      <c r="GQ121" s="244"/>
      <c r="GR121" s="244"/>
      <c r="GS121" s="244"/>
      <c r="GT121" s="244"/>
      <c r="GU121" s="244"/>
      <c r="GV121" s="226"/>
      <c r="GW121" s="244"/>
      <c r="GX121" s="226"/>
      <c r="GY121" s="226"/>
      <c r="GZ121" s="226"/>
      <c r="HA121" s="226"/>
      <c r="HB121" s="226"/>
      <c r="HC121" s="227"/>
      <c r="HD121" s="228"/>
      <c r="HE121" s="228"/>
      <c r="HF121" s="276">
        <f t="shared" si="53"/>
        <v>0</v>
      </c>
      <c r="HG121" s="276">
        <f>List1_1[[#This Row],[HR 1 Rate 
(autofill)]]*List1_1[[#This Row],[HR 1 Effort ]]</f>
        <v>0</v>
      </c>
      <c r="HH121" s="229"/>
      <c r="HI121" s="228"/>
      <c r="HJ121" s="276">
        <f t="shared" si="54"/>
        <v>0</v>
      </c>
      <c r="HK121" s="276">
        <f>List1_1[[#This Row],[HR 2 Effort ]]*List1_1[[#This Row],[HR 2 Rate 
(autofill)]]</f>
        <v>0</v>
      </c>
      <c r="HL121" s="228"/>
      <c r="HM121" s="228"/>
      <c r="HN121" s="276">
        <f t="shared" si="55"/>
        <v>0</v>
      </c>
      <c r="HO121" s="276">
        <f>List1_1[[#This Row],[HR 3 Rate 
(autofill)]]*List1_1[[#This Row],[HR 3 Effort ]]</f>
        <v>0</v>
      </c>
      <c r="HP121" s="229"/>
      <c r="HQ121" s="228"/>
      <c r="HR121" s="276">
        <f t="shared" si="56"/>
        <v>0</v>
      </c>
      <c r="HS121" s="276">
        <f>List1_1[[#This Row],[HR 4 Rate 
(autofill)]]*List1_1[[#This Row],[HR 4 Effort ]]</f>
        <v>0</v>
      </c>
      <c r="HT121" s="229"/>
      <c r="HU121" s="230">
        <f>List1_1[[#This Row],[HR 1 cost estimate
(autofill)]]+List1_1[[#This Row],[HR 2 cost estimate 
(autofill)]]+List1_1[[#This Row],[HR 3 cost estimate 
(autofill)]]+List1_1[[#This Row],[HR 4 cost estimate 
(autofill)]]</f>
        <v>0</v>
      </c>
      <c r="HV121" s="229"/>
      <c r="HW121" s="229"/>
      <c r="HX121" s="231">
        <f>List1_1[[#This Row],[HR subtotal]]+List1_1[[#This Row],[Estimated Cost of goods &amp; materials / other]]</f>
        <v>0</v>
      </c>
      <c r="HY121" s="232">
        <f>(List1_1[[#This Row],[Total Estimated Cost ]]*List1_1[[#This Row],[Percent Complete]])/100</f>
        <v>0</v>
      </c>
      <c r="HZ121" s="233">
        <f t="shared" si="77"/>
        <v>0</v>
      </c>
      <c r="IA121" s="233">
        <f t="shared" si="77"/>
        <v>0</v>
      </c>
      <c r="IB121" s="233">
        <f t="shared" si="77"/>
        <v>0</v>
      </c>
      <c r="IC121" s="233">
        <f t="shared" si="77"/>
        <v>0</v>
      </c>
      <c r="ID121" s="233">
        <f t="shared" si="77"/>
        <v>0</v>
      </c>
      <c r="IE121" s="233">
        <f t="shared" si="77"/>
        <v>0</v>
      </c>
      <c r="IF121" s="233">
        <f t="shared" si="77"/>
        <v>0</v>
      </c>
      <c r="IG121" s="233">
        <f t="shared" si="77"/>
        <v>0</v>
      </c>
      <c r="IH121" s="233">
        <f t="shared" si="77"/>
        <v>0</v>
      </c>
      <c r="II121" s="233">
        <f t="shared" si="77"/>
        <v>0</v>
      </c>
      <c r="IJ121" s="233">
        <f t="shared" si="77"/>
        <v>0</v>
      </c>
      <c r="IK121" s="233">
        <f t="shared" si="77"/>
        <v>0</v>
      </c>
      <c r="IL121" s="233">
        <f t="shared" si="58"/>
        <v>0</v>
      </c>
      <c r="IM121" s="245">
        <f t="shared" si="59"/>
        <v>0</v>
      </c>
      <c r="IN121" s="246">
        <f t="shared" si="60"/>
        <v>0</v>
      </c>
      <c r="IO121" s="235"/>
      <c r="IP121" s="236">
        <f>List1_1[[#This Row],[Total Estimated Cost ]]-List1_1[[#This Row],[Actual Cost]]</f>
        <v>0</v>
      </c>
      <c r="IQ121" s="237"/>
      <c r="IR121" s="237"/>
      <c r="IS121" s="238"/>
      <c r="IT121" s="239"/>
      <c r="IU121" s="240">
        <f t="shared" si="78"/>
        <v>0</v>
      </c>
      <c r="IV121" s="240">
        <f t="shared" si="79"/>
        <v>0</v>
      </c>
      <c r="IW121" s="240">
        <f t="shared" si="80"/>
        <v>0</v>
      </c>
      <c r="IX121" s="240">
        <f t="shared" si="81"/>
        <v>0</v>
      </c>
      <c r="IY121" s="240">
        <f t="shared" si="82"/>
        <v>0</v>
      </c>
      <c r="IZ121" s="240">
        <f t="shared" si="83"/>
        <v>0</v>
      </c>
      <c r="JA121" s="240">
        <f t="shared" si="84"/>
        <v>0</v>
      </c>
      <c r="JB121" s="240">
        <f t="shared" si="85"/>
        <v>0</v>
      </c>
      <c r="JC121" s="240">
        <f t="shared" si="86"/>
        <v>0</v>
      </c>
      <c r="JD121" s="240">
        <f t="shared" si="87"/>
        <v>0</v>
      </c>
      <c r="JE121" s="240">
        <f t="shared" si="88"/>
        <v>0</v>
      </c>
      <c r="JF121" s="240">
        <f t="shared" si="89"/>
        <v>0</v>
      </c>
      <c r="JG121" s="240">
        <f t="shared" si="90"/>
        <v>0</v>
      </c>
      <c r="JH121" s="241">
        <f t="shared" si="91"/>
        <v>0</v>
      </c>
      <c r="JI121" s="307"/>
      <c r="JJ121" s="243"/>
    </row>
    <row r="122" spans="1:270" x14ac:dyDescent="0.55000000000000004">
      <c r="A122" s="213">
        <v>111</v>
      </c>
      <c r="B122" s="214"/>
      <c r="C122" s="215"/>
      <c r="D122" s="215"/>
      <c r="E122" s="215"/>
      <c r="F122" s="215"/>
      <c r="G122" s="215"/>
      <c r="H122" s="215"/>
      <c r="I122" s="215" t="s">
        <v>561</v>
      </c>
      <c r="J122" s="216">
        <v>0</v>
      </c>
      <c r="K122" s="217" t="str">
        <f t="shared" si="75"/>
        <v>not done</v>
      </c>
      <c r="L122" s="64"/>
      <c r="M122" s="219"/>
      <c r="N122" s="220" t="e">
        <f>List1_1[[#This Row],[Latest start date]]</f>
        <v>#VALUE!</v>
      </c>
      <c r="O122" s="221" t="str">
        <f t="shared" si="50"/>
        <v/>
      </c>
      <c r="P122" s="222" t="e">
        <f t="shared" si="51"/>
        <v>#VALUE!</v>
      </c>
      <c r="Q122" s="223" t="e">
        <f t="shared" si="52"/>
        <v>#VALUE!</v>
      </c>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24"/>
      <c r="AZ122" s="224"/>
      <c r="BA122" s="224"/>
      <c r="BB122" s="224"/>
      <c r="BC122" s="224"/>
      <c r="BD122" s="224"/>
      <c r="BE122" s="224"/>
      <c r="BF122" s="224"/>
      <c r="BG122" s="224"/>
      <c r="BH122" s="224"/>
      <c r="BI122" s="224"/>
      <c r="BJ122" s="224"/>
      <c r="BK122" s="224"/>
      <c r="BL122" s="224"/>
      <c r="BM122" s="224"/>
      <c r="BN122" s="224"/>
      <c r="BO122" s="224"/>
      <c r="BP122" s="224"/>
      <c r="BQ122" s="224"/>
      <c r="BR122" s="224"/>
      <c r="BS122" s="224"/>
      <c r="BT122" s="224"/>
      <c r="BU122" s="224"/>
      <c r="BV122" s="224"/>
      <c r="BW122" s="224"/>
      <c r="BX122" s="224"/>
      <c r="BY122" s="224"/>
      <c r="BZ122" s="224"/>
      <c r="CA122" s="224"/>
      <c r="CB122" s="224"/>
      <c r="CC122" s="224"/>
      <c r="CD122" s="224"/>
      <c r="CE122" s="224"/>
      <c r="CF122" s="224"/>
      <c r="CG122" s="224"/>
      <c r="CH122" s="224"/>
      <c r="CI122" s="224"/>
      <c r="CJ122" s="224"/>
      <c r="CK122" s="224"/>
      <c r="CL122" s="224"/>
      <c r="CM122" s="224"/>
      <c r="CN122" s="224"/>
      <c r="CO122" s="224"/>
      <c r="CP122" s="224"/>
      <c r="CQ122" s="224"/>
      <c r="CR122" s="224"/>
      <c r="CS122" s="224"/>
      <c r="CT122" s="224"/>
      <c r="CU122" s="224"/>
      <c r="CV122" s="224"/>
      <c r="CW122" s="224"/>
      <c r="CX122" s="224"/>
      <c r="CY122" s="224"/>
      <c r="CZ122" s="224"/>
      <c r="DA122" s="224"/>
      <c r="DB122" s="224"/>
      <c r="DC122" s="224"/>
      <c r="DD122" s="224"/>
      <c r="DE122" s="224"/>
      <c r="DF122" s="224"/>
      <c r="DG122" s="224"/>
      <c r="DH122" s="224"/>
      <c r="DI122" s="224"/>
      <c r="DJ122" s="224"/>
      <c r="DK122" s="224"/>
      <c r="DL122" s="224"/>
      <c r="DM122" s="224"/>
      <c r="DN122" s="224"/>
      <c r="DO122" s="224"/>
      <c r="DP122" s="224"/>
      <c r="DQ122" s="224"/>
      <c r="DR122" s="224"/>
      <c r="DS122" s="224"/>
      <c r="DT122" s="224"/>
      <c r="DU122" s="224"/>
      <c r="DV122" s="224"/>
      <c r="DW122" s="224"/>
      <c r="DX122" s="224"/>
      <c r="DY122" s="224"/>
      <c r="DZ122" s="224"/>
      <c r="EA122" s="224"/>
      <c r="EB122" s="224"/>
      <c r="EC122" s="224"/>
      <c r="ED122" s="224"/>
      <c r="EE122" s="224"/>
      <c r="EF122" s="224"/>
      <c r="EG122" s="224"/>
      <c r="EH122" s="224"/>
      <c r="EI122" s="224"/>
      <c r="EJ122" s="224"/>
      <c r="EK122" s="224"/>
      <c r="EL122" s="224"/>
      <c r="EM122" s="224"/>
      <c r="EN122" s="224"/>
      <c r="EO122" s="224"/>
      <c r="EP122" s="224"/>
      <c r="EQ122" s="224"/>
      <c r="ER122" s="224"/>
      <c r="ES122" s="224"/>
      <c r="ET122" s="224"/>
      <c r="EU122" s="224"/>
      <c r="EV122" s="224"/>
      <c r="EW122" s="224"/>
      <c r="EX122" s="224"/>
      <c r="EY122" s="224"/>
      <c r="EZ122" s="224"/>
      <c r="FA122" s="224"/>
      <c r="FB122" s="224"/>
      <c r="FC122" s="224"/>
      <c r="FD122" s="224"/>
      <c r="FE122" s="224"/>
      <c r="FF122" s="224"/>
      <c r="FG122" s="224"/>
      <c r="FH122" s="224"/>
      <c r="FI122" s="224"/>
      <c r="FJ122" s="224"/>
      <c r="FK122" s="224"/>
      <c r="FL122" s="224"/>
      <c r="FM122" s="224"/>
      <c r="FN122" s="224"/>
      <c r="FO122" s="224"/>
      <c r="FP122" s="224"/>
      <c r="FQ122" s="224"/>
      <c r="FR122" s="224"/>
      <c r="FS122" s="224"/>
      <c r="FT122" s="224"/>
      <c r="FU122" s="224"/>
      <c r="FV122" s="224"/>
      <c r="FW122" s="224"/>
      <c r="FX122" s="224"/>
      <c r="FY122" s="224"/>
      <c r="FZ122" s="224"/>
      <c r="GA122" s="224"/>
      <c r="GB122" s="224"/>
      <c r="GC122" s="224"/>
      <c r="GD122" s="224"/>
      <c r="GE122" s="224"/>
      <c r="GF122" s="224"/>
      <c r="GG122" s="224"/>
      <c r="GH122" s="224"/>
      <c r="GI122" s="224"/>
      <c r="GJ122" s="224"/>
      <c r="GK122" s="224"/>
      <c r="GL122" s="224"/>
      <c r="GM122" s="224"/>
      <c r="GN122" s="224"/>
      <c r="GO122" s="224"/>
      <c r="GP122" s="218"/>
      <c r="GQ122" s="244"/>
      <c r="GR122" s="244"/>
      <c r="GS122" s="244"/>
      <c r="GT122" s="244"/>
      <c r="GU122" s="244"/>
      <c r="GV122" s="226"/>
      <c r="GW122" s="244"/>
      <c r="GX122" s="226"/>
      <c r="GY122" s="226"/>
      <c r="GZ122" s="226"/>
      <c r="HA122" s="226"/>
      <c r="HB122" s="226"/>
      <c r="HC122" s="227"/>
      <c r="HD122" s="228"/>
      <c r="HE122" s="228"/>
      <c r="HF122" s="276">
        <f t="shared" si="53"/>
        <v>0</v>
      </c>
      <c r="HG122" s="276">
        <f>List1_1[[#This Row],[HR 1 Rate 
(autofill)]]*List1_1[[#This Row],[HR 1 Effort ]]</f>
        <v>0</v>
      </c>
      <c r="HH122" s="229"/>
      <c r="HI122" s="228"/>
      <c r="HJ122" s="276">
        <f t="shared" si="54"/>
        <v>0</v>
      </c>
      <c r="HK122" s="276">
        <f>List1_1[[#This Row],[HR 2 Effort ]]*List1_1[[#This Row],[HR 2 Rate 
(autofill)]]</f>
        <v>0</v>
      </c>
      <c r="HL122" s="228"/>
      <c r="HM122" s="228"/>
      <c r="HN122" s="276">
        <f t="shared" si="55"/>
        <v>0</v>
      </c>
      <c r="HO122" s="276">
        <f>List1_1[[#This Row],[HR 3 Rate 
(autofill)]]*List1_1[[#This Row],[HR 3 Effort ]]</f>
        <v>0</v>
      </c>
      <c r="HP122" s="229"/>
      <c r="HQ122" s="228"/>
      <c r="HR122" s="276">
        <f t="shared" si="56"/>
        <v>0</v>
      </c>
      <c r="HS122" s="276">
        <f>List1_1[[#This Row],[HR 4 Rate 
(autofill)]]*List1_1[[#This Row],[HR 4 Effort ]]</f>
        <v>0</v>
      </c>
      <c r="HT122" s="229"/>
      <c r="HU122" s="230">
        <f>List1_1[[#This Row],[HR 1 cost estimate
(autofill)]]+List1_1[[#This Row],[HR 2 cost estimate 
(autofill)]]+List1_1[[#This Row],[HR 3 cost estimate 
(autofill)]]+List1_1[[#This Row],[HR 4 cost estimate 
(autofill)]]</f>
        <v>0</v>
      </c>
      <c r="HV122" s="229"/>
      <c r="HW122" s="229"/>
      <c r="HX122" s="231">
        <f>List1_1[[#This Row],[HR subtotal]]+List1_1[[#This Row],[Estimated Cost of goods &amp; materials / other]]</f>
        <v>0</v>
      </c>
      <c r="HY122" s="232">
        <f>(List1_1[[#This Row],[Total Estimated Cost ]]*List1_1[[#This Row],[Percent Complete]])/100</f>
        <v>0</v>
      </c>
      <c r="HZ122" s="233">
        <f t="shared" si="77"/>
        <v>0</v>
      </c>
      <c r="IA122" s="233">
        <f t="shared" si="77"/>
        <v>0</v>
      </c>
      <c r="IB122" s="233">
        <f t="shared" si="77"/>
        <v>0</v>
      </c>
      <c r="IC122" s="233">
        <f t="shared" si="77"/>
        <v>0</v>
      </c>
      <c r="ID122" s="233">
        <f t="shared" si="77"/>
        <v>0</v>
      </c>
      <c r="IE122" s="233">
        <f t="shared" si="77"/>
        <v>0</v>
      </c>
      <c r="IF122" s="233">
        <f t="shared" si="77"/>
        <v>0</v>
      </c>
      <c r="IG122" s="233">
        <f t="shared" si="77"/>
        <v>0</v>
      </c>
      <c r="IH122" s="233">
        <f t="shared" si="77"/>
        <v>0</v>
      </c>
      <c r="II122" s="233">
        <f t="shared" si="77"/>
        <v>0</v>
      </c>
      <c r="IJ122" s="233">
        <f t="shared" si="77"/>
        <v>0</v>
      </c>
      <c r="IK122" s="233">
        <f t="shared" si="77"/>
        <v>0</v>
      </c>
      <c r="IL122" s="233">
        <f t="shared" si="58"/>
        <v>0</v>
      </c>
      <c r="IM122" s="245">
        <f t="shared" si="59"/>
        <v>0</v>
      </c>
      <c r="IN122" s="246">
        <f t="shared" si="60"/>
        <v>0</v>
      </c>
      <c r="IO122" s="235"/>
      <c r="IP122" s="236">
        <f>List1_1[[#This Row],[Total Estimated Cost ]]-List1_1[[#This Row],[Actual Cost]]</f>
        <v>0</v>
      </c>
      <c r="IQ122" s="237"/>
      <c r="IR122" s="237"/>
      <c r="IS122" s="238"/>
      <c r="IT122" s="239"/>
      <c r="IU122" s="240">
        <f t="shared" si="78"/>
        <v>0</v>
      </c>
      <c r="IV122" s="240">
        <f t="shared" si="79"/>
        <v>0</v>
      </c>
      <c r="IW122" s="240">
        <f t="shared" si="80"/>
        <v>0</v>
      </c>
      <c r="IX122" s="240">
        <f t="shared" si="81"/>
        <v>0</v>
      </c>
      <c r="IY122" s="240">
        <f t="shared" si="82"/>
        <v>0</v>
      </c>
      <c r="IZ122" s="240">
        <f t="shared" si="83"/>
        <v>0</v>
      </c>
      <c r="JA122" s="240">
        <f t="shared" si="84"/>
        <v>0</v>
      </c>
      <c r="JB122" s="240">
        <f t="shared" si="85"/>
        <v>0</v>
      </c>
      <c r="JC122" s="240">
        <f t="shared" si="86"/>
        <v>0</v>
      </c>
      <c r="JD122" s="240">
        <f t="shared" si="87"/>
        <v>0</v>
      </c>
      <c r="JE122" s="240">
        <f t="shared" si="88"/>
        <v>0</v>
      </c>
      <c r="JF122" s="240">
        <f t="shared" si="89"/>
        <v>0</v>
      </c>
      <c r="JG122" s="240">
        <f t="shared" si="90"/>
        <v>0</v>
      </c>
      <c r="JH122" s="241">
        <f t="shared" si="91"/>
        <v>0</v>
      </c>
      <c r="JI122" s="307"/>
      <c r="JJ122" s="243"/>
    </row>
    <row r="123" spans="1:270" x14ac:dyDescent="0.55000000000000004">
      <c r="A123" s="213">
        <v>112</v>
      </c>
      <c r="B123" s="214"/>
      <c r="C123" s="215"/>
      <c r="D123" s="215"/>
      <c r="E123" s="215"/>
      <c r="F123" s="215"/>
      <c r="G123" s="215"/>
      <c r="H123" s="215"/>
      <c r="I123" s="215" t="s">
        <v>561</v>
      </c>
      <c r="J123" s="216">
        <v>0</v>
      </c>
      <c r="K123" s="217" t="str">
        <f t="shared" si="75"/>
        <v>not done</v>
      </c>
      <c r="L123" s="64"/>
      <c r="M123" s="219"/>
      <c r="N123" s="220" t="e">
        <f>List1_1[[#This Row],[Latest start date]]</f>
        <v>#VALUE!</v>
      </c>
      <c r="O123" s="221" t="str">
        <f t="shared" si="50"/>
        <v/>
      </c>
      <c r="P123" s="222" t="e">
        <f t="shared" si="51"/>
        <v>#VALUE!</v>
      </c>
      <c r="Q123" s="223" t="e">
        <f t="shared" si="52"/>
        <v>#VALUE!</v>
      </c>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c r="EI123" s="224"/>
      <c r="EJ123" s="224"/>
      <c r="EK123" s="224"/>
      <c r="EL123" s="224"/>
      <c r="EM123" s="224"/>
      <c r="EN123" s="224"/>
      <c r="EO123" s="224"/>
      <c r="EP123" s="224"/>
      <c r="EQ123" s="224"/>
      <c r="ER123" s="224"/>
      <c r="ES123" s="224"/>
      <c r="ET123" s="224"/>
      <c r="EU123" s="224"/>
      <c r="EV123" s="224"/>
      <c r="EW123" s="224"/>
      <c r="EX123" s="224"/>
      <c r="EY123" s="224"/>
      <c r="EZ123" s="224"/>
      <c r="FA123" s="224"/>
      <c r="FB123" s="224"/>
      <c r="FC123" s="224"/>
      <c r="FD123" s="224"/>
      <c r="FE123" s="224"/>
      <c r="FF123" s="224"/>
      <c r="FG123" s="224"/>
      <c r="FH123" s="224"/>
      <c r="FI123" s="224"/>
      <c r="FJ123" s="224"/>
      <c r="FK123" s="224"/>
      <c r="FL123" s="224"/>
      <c r="FM123" s="224"/>
      <c r="FN123" s="224"/>
      <c r="FO123" s="224"/>
      <c r="FP123" s="224"/>
      <c r="FQ123" s="224"/>
      <c r="FR123" s="224"/>
      <c r="FS123" s="224"/>
      <c r="FT123" s="224"/>
      <c r="FU123" s="224"/>
      <c r="FV123" s="224"/>
      <c r="FW123" s="224"/>
      <c r="FX123" s="224"/>
      <c r="FY123" s="224"/>
      <c r="FZ123" s="224"/>
      <c r="GA123" s="224"/>
      <c r="GB123" s="224"/>
      <c r="GC123" s="224"/>
      <c r="GD123" s="224"/>
      <c r="GE123" s="224"/>
      <c r="GF123" s="224"/>
      <c r="GG123" s="224"/>
      <c r="GH123" s="224"/>
      <c r="GI123" s="224"/>
      <c r="GJ123" s="224"/>
      <c r="GK123" s="224"/>
      <c r="GL123" s="224"/>
      <c r="GM123" s="224"/>
      <c r="GN123" s="224"/>
      <c r="GO123" s="224"/>
      <c r="GP123" s="218"/>
      <c r="GQ123" s="244"/>
      <c r="GR123" s="244"/>
      <c r="GS123" s="244"/>
      <c r="GT123" s="244"/>
      <c r="GU123" s="244"/>
      <c r="GV123" s="226"/>
      <c r="GW123" s="244"/>
      <c r="GX123" s="226"/>
      <c r="GY123" s="226"/>
      <c r="GZ123" s="226"/>
      <c r="HA123" s="226"/>
      <c r="HB123" s="226"/>
      <c r="HC123" s="227"/>
      <c r="HD123" s="228"/>
      <c r="HE123" s="228"/>
      <c r="HF123" s="276">
        <f t="shared" si="53"/>
        <v>0</v>
      </c>
      <c r="HG123" s="276">
        <f>List1_1[[#This Row],[HR 1 Rate 
(autofill)]]*List1_1[[#This Row],[HR 1 Effort ]]</f>
        <v>0</v>
      </c>
      <c r="HH123" s="229"/>
      <c r="HI123" s="228"/>
      <c r="HJ123" s="276">
        <f t="shared" si="54"/>
        <v>0</v>
      </c>
      <c r="HK123" s="276">
        <f>List1_1[[#This Row],[HR 2 Effort ]]*List1_1[[#This Row],[HR 2 Rate 
(autofill)]]</f>
        <v>0</v>
      </c>
      <c r="HL123" s="228"/>
      <c r="HM123" s="228"/>
      <c r="HN123" s="276">
        <f t="shared" si="55"/>
        <v>0</v>
      </c>
      <c r="HO123" s="276">
        <f>List1_1[[#This Row],[HR 3 Rate 
(autofill)]]*List1_1[[#This Row],[HR 3 Effort ]]</f>
        <v>0</v>
      </c>
      <c r="HP123" s="229"/>
      <c r="HQ123" s="228"/>
      <c r="HR123" s="276">
        <f t="shared" si="56"/>
        <v>0</v>
      </c>
      <c r="HS123" s="276">
        <f>List1_1[[#This Row],[HR 4 Rate 
(autofill)]]*List1_1[[#This Row],[HR 4 Effort ]]</f>
        <v>0</v>
      </c>
      <c r="HT123" s="229"/>
      <c r="HU123" s="230">
        <f>List1_1[[#This Row],[HR 1 cost estimate
(autofill)]]+List1_1[[#This Row],[HR 2 cost estimate 
(autofill)]]+List1_1[[#This Row],[HR 3 cost estimate 
(autofill)]]+List1_1[[#This Row],[HR 4 cost estimate 
(autofill)]]</f>
        <v>0</v>
      </c>
      <c r="HV123" s="229"/>
      <c r="HW123" s="229"/>
      <c r="HX123" s="231">
        <f>List1_1[[#This Row],[HR subtotal]]+List1_1[[#This Row],[Estimated Cost of goods &amp; materials / other]]</f>
        <v>0</v>
      </c>
      <c r="HY123" s="232">
        <f>(List1_1[[#This Row],[Total Estimated Cost ]]*List1_1[[#This Row],[Percent Complete]])/100</f>
        <v>0</v>
      </c>
      <c r="HZ123" s="233">
        <f t="shared" si="77"/>
        <v>0</v>
      </c>
      <c r="IA123" s="233">
        <f t="shared" si="77"/>
        <v>0</v>
      </c>
      <c r="IB123" s="233">
        <f t="shared" si="77"/>
        <v>0</v>
      </c>
      <c r="IC123" s="233">
        <f t="shared" si="77"/>
        <v>0</v>
      </c>
      <c r="ID123" s="233">
        <f t="shared" si="77"/>
        <v>0</v>
      </c>
      <c r="IE123" s="233">
        <f t="shared" si="77"/>
        <v>0</v>
      </c>
      <c r="IF123" s="233">
        <f t="shared" si="77"/>
        <v>0</v>
      </c>
      <c r="IG123" s="233">
        <f t="shared" si="77"/>
        <v>0</v>
      </c>
      <c r="IH123" s="233">
        <f t="shared" si="77"/>
        <v>0</v>
      </c>
      <c r="II123" s="233">
        <f t="shared" si="77"/>
        <v>0</v>
      </c>
      <c r="IJ123" s="233">
        <f t="shared" si="77"/>
        <v>0</v>
      </c>
      <c r="IK123" s="233">
        <f t="shared" si="77"/>
        <v>0</v>
      </c>
      <c r="IL123" s="233">
        <f t="shared" si="58"/>
        <v>0</v>
      </c>
      <c r="IM123" s="245">
        <f t="shared" si="59"/>
        <v>0</v>
      </c>
      <c r="IN123" s="246">
        <f t="shared" si="60"/>
        <v>0</v>
      </c>
      <c r="IO123" s="235"/>
      <c r="IP123" s="236">
        <f>List1_1[[#This Row],[Total Estimated Cost ]]-List1_1[[#This Row],[Actual Cost]]</f>
        <v>0</v>
      </c>
      <c r="IQ123" s="237"/>
      <c r="IR123" s="237"/>
      <c r="IS123" s="238"/>
      <c r="IT123" s="239"/>
      <c r="IU123" s="240">
        <f t="shared" si="78"/>
        <v>0</v>
      </c>
      <c r="IV123" s="240">
        <f t="shared" si="79"/>
        <v>0</v>
      </c>
      <c r="IW123" s="240">
        <f t="shared" si="80"/>
        <v>0</v>
      </c>
      <c r="IX123" s="240">
        <f t="shared" si="81"/>
        <v>0</v>
      </c>
      <c r="IY123" s="240">
        <f t="shared" si="82"/>
        <v>0</v>
      </c>
      <c r="IZ123" s="240">
        <f t="shared" si="83"/>
        <v>0</v>
      </c>
      <c r="JA123" s="240">
        <f t="shared" si="84"/>
        <v>0</v>
      </c>
      <c r="JB123" s="240">
        <f t="shared" si="85"/>
        <v>0</v>
      </c>
      <c r="JC123" s="240">
        <f t="shared" si="86"/>
        <v>0</v>
      </c>
      <c r="JD123" s="240">
        <f t="shared" si="87"/>
        <v>0</v>
      </c>
      <c r="JE123" s="240">
        <f t="shared" si="88"/>
        <v>0</v>
      </c>
      <c r="JF123" s="240">
        <f t="shared" si="89"/>
        <v>0</v>
      </c>
      <c r="JG123" s="240">
        <f t="shared" si="90"/>
        <v>0</v>
      </c>
      <c r="JH123" s="241">
        <f t="shared" si="91"/>
        <v>0</v>
      </c>
      <c r="JI123" s="307"/>
      <c r="JJ123" s="243"/>
    </row>
    <row r="124" spans="1:270" x14ac:dyDescent="0.55000000000000004">
      <c r="A124" s="213">
        <v>113</v>
      </c>
      <c r="B124" s="214"/>
      <c r="C124" s="215"/>
      <c r="D124" s="215"/>
      <c r="E124" s="215"/>
      <c r="F124" s="215"/>
      <c r="G124" s="215"/>
      <c r="H124" s="215"/>
      <c r="I124" s="215" t="s">
        <v>561</v>
      </c>
      <c r="J124" s="216">
        <v>0</v>
      </c>
      <c r="K124" s="217" t="str">
        <f t="shared" si="75"/>
        <v>not done</v>
      </c>
      <c r="L124" s="64"/>
      <c r="M124" s="219"/>
      <c r="N124" s="220" t="e">
        <f>List1_1[[#This Row],[Latest start date]]</f>
        <v>#VALUE!</v>
      </c>
      <c r="O124" s="221" t="str">
        <f t="shared" si="50"/>
        <v/>
      </c>
      <c r="P124" s="222" t="e">
        <f t="shared" si="51"/>
        <v>#VALUE!</v>
      </c>
      <c r="Q124" s="223" t="e">
        <f t="shared" si="52"/>
        <v>#VALUE!</v>
      </c>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c r="EI124" s="224"/>
      <c r="EJ124" s="224"/>
      <c r="EK124" s="224"/>
      <c r="EL124" s="224"/>
      <c r="EM124" s="224"/>
      <c r="EN124" s="224"/>
      <c r="EO124" s="224"/>
      <c r="EP124" s="224"/>
      <c r="EQ124" s="224"/>
      <c r="ER124" s="224"/>
      <c r="ES124" s="224"/>
      <c r="ET124" s="224"/>
      <c r="EU124" s="224"/>
      <c r="EV124" s="224"/>
      <c r="EW124" s="224"/>
      <c r="EX124" s="224"/>
      <c r="EY124" s="224"/>
      <c r="EZ124" s="224"/>
      <c r="FA124" s="224"/>
      <c r="FB124" s="224"/>
      <c r="FC124" s="224"/>
      <c r="FD124" s="224"/>
      <c r="FE124" s="224"/>
      <c r="FF124" s="224"/>
      <c r="FG124" s="224"/>
      <c r="FH124" s="224"/>
      <c r="FI124" s="224"/>
      <c r="FJ124" s="224"/>
      <c r="FK124" s="224"/>
      <c r="FL124" s="224"/>
      <c r="FM124" s="224"/>
      <c r="FN124" s="224"/>
      <c r="FO124" s="224"/>
      <c r="FP124" s="224"/>
      <c r="FQ124" s="224"/>
      <c r="FR124" s="224"/>
      <c r="FS124" s="224"/>
      <c r="FT124" s="224"/>
      <c r="FU124" s="224"/>
      <c r="FV124" s="224"/>
      <c r="FW124" s="224"/>
      <c r="FX124" s="224"/>
      <c r="FY124" s="224"/>
      <c r="FZ124" s="224"/>
      <c r="GA124" s="224"/>
      <c r="GB124" s="224"/>
      <c r="GC124" s="224"/>
      <c r="GD124" s="224"/>
      <c r="GE124" s="224"/>
      <c r="GF124" s="224"/>
      <c r="GG124" s="224"/>
      <c r="GH124" s="224"/>
      <c r="GI124" s="224"/>
      <c r="GJ124" s="224"/>
      <c r="GK124" s="224"/>
      <c r="GL124" s="224"/>
      <c r="GM124" s="224"/>
      <c r="GN124" s="224"/>
      <c r="GO124" s="224"/>
      <c r="GP124" s="218"/>
      <c r="GQ124" s="244"/>
      <c r="GR124" s="244"/>
      <c r="GS124" s="244"/>
      <c r="GT124" s="244"/>
      <c r="GU124" s="244"/>
      <c r="GV124" s="226"/>
      <c r="GW124" s="244"/>
      <c r="GX124" s="226"/>
      <c r="GY124" s="226"/>
      <c r="GZ124" s="226"/>
      <c r="HA124" s="226"/>
      <c r="HB124" s="226"/>
      <c r="HC124" s="227"/>
      <c r="HD124" s="228"/>
      <c r="HE124" s="228"/>
      <c r="HF124" s="276">
        <f t="shared" si="53"/>
        <v>0</v>
      </c>
      <c r="HG124" s="276">
        <f>List1_1[[#This Row],[HR 1 Rate 
(autofill)]]*List1_1[[#This Row],[HR 1 Effort ]]</f>
        <v>0</v>
      </c>
      <c r="HH124" s="229"/>
      <c r="HI124" s="228"/>
      <c r="HJ124" s="276">
        <f t="shared" si="54"/>
        <v>0</v>
      </c>
      <c r="HK124" s="276">
        <f>List1_1[[#This Row],[HR 2 Effort ]]*List1_1[[#This Row],[HR 2 Rate 
(autofill)]]</f>
        <v>0</v>
      </c>
      <c r="HL124" s="228"/>
      <c r="HM124" s="228"/>
      <c r="HN124" s="276">
        <f t="shared" si="55"/>
        <v>0</v>
      </c>
      <c r="HO124" s="276">
        <f>List1_1[[#This Row],[HR 3 Rate 
(autofill)]]*List1_1[[#This Row],[HR 3 Effort ]]</f>
        <v>0</v>
      </c>
      <c r="HP124" s="229"/>
      <c r="HQ124" s="228"/>
      <c r="HR124" s="276">
        <f t="shared" si="56"/>
        <v>0</v>
      </c>
      <c r="HS124" s="276">
        <f>List1_1[[#This Row],[HR 4 Rate 
(autofill)]]*List1_1[[#This Row],[HR 4 Effort ]]</f>
        <v>0</v>
      </c>
      <c r="HT124" s="229"/>
      <c r="HU124" s="230">
        <f>List1_1[[#This Row],[HR 1 cost estimate
(autofill)]]+List1_1[[#This Row],[HR 2 cost estimate 
(autofill)]]+List1_1[[#This Row],[HR 3 cost estimate 
(autofill)]]+List1_1[[#This Row],[HR 4 cost estimate 
(autofill)]]</f>
        <v>0</v>
      </c>
      <c r="HV124" s="229"/>
      <c r="HW124" s="229"/>
      <c r="HX124" s="231">
        <f>List1_1[[#This Row],[HR subtotal]]+List1_1[[#This Row],[Estimated Cost of goods &amp; materials / other]]</f>
        <v>0</v>
      </c>
      <c r="HY124" s="232">
        <f>(List1_1[[#This Row],[Total Estimated Cost ]]*List1_1[[#This Row],[Percent Complete]])/100</f>
        <v>0</v>
      </c>
      <c r="HZ124" s="233">
        <f t="shared" ref="HZ124:IK139" si="92">IF($O124="",0,IF(EOMONTH($O124,0)=EOMONTH(HZ$8,0),$HX124,0))</f>
        <v>0</v>
      </c>
      <c r="IA124" s="233">
        <f t="shared" si="92"/>
        <v>0</v>
      </c>
      <c r="IB124" s="233">
        <f t="shared" si="92"/>
        <v>0</v>
      </c>
      <c r="IC124" s="233">
        <f t="shared" si="92"/>
        <v>0</v>
      </c>
      <c r="ID124" s="233">
        <f t="shared" si="92"/>
        <v>0</v>
      </c>
      <c r="IE124" s="233">
        <f t="shared" si="92"/>
        <v>0</v>
      </c>
      <c r="IF124" s="233">
        <f t="shared" si="92"/>
        <v>0</v>
      </c>
      <c r="IG124" s="233">
        <f t="shared" si="92"/>
        <v>0</v>
      </c>
      <c r="IH124" s="233">
        <f t="shared" si="92"/>
        <v>0</v>
      </c>
      <c r="II124" s="233">
        <f t="shared" si="92"/>
        <v>0</v>
      </c>
      <c r="IJ124" s="233">
        <f t="shared" si="92"/>
        <v>0</v>
      </c>
      <c r="IK124" s="233">
        <f t="shared" si="92"/>
        <v>0</v>
      </c>
      <c r="IL124" s="233">
        <f t="shared" si="58"/>
        <v>0</v>
      </c>
      <c r="IM124" s="245">
        <f t="shared" si="59"/>
        <v>0</v>
      </c>
      <c r="IN124" s="246">
        <f t="shared" si="60"/>
        <v>0</v>
      </c>
      <c r="IO124" s="235"/>
      <c r="IP124" s="236">
        <f>List1_1[[#This Row],[Total Estimated Cost ]]-List1_1[[#This Row],[Actual Cost]]</f>
        <v>0</v>
      </c>
      <c r="IQ124" s="237"/>
      <c r="IR124" s="237"/>
      <c r="IS124" s="238"/>
      <c r="IT124" s="239"/>
      <c r="IU124" s="240">
        <f t="shared" si="78"/>
        <v>0</v>
      </c>
      <c r="IV124" s="240">
        <f t="shared" si="79"/>
        <v>0</v>
      </c>
      <c r="IW124" s="240">
        <f t="shared" si="80"/>
        <v>0</v>
      </c>
      <c r="IX124" s="240">
        <f t="shared" si="81"/>
        <v>0</v>
      </c>
      <c r="IY124" s="240">
        <f t="shared" si="82"/>
        <v>0</v>
      </c>
      <c r="IZ124" s="240">
        <f t="shared" si="83"/>
        <v>0</v>
      </c>
      <c r="JA124" s="240">
        <f t="shared" si="84"/>
        <v>0</v>
      </c>
      <c r="JB124" s="240">
        <f t="shared" si="85"/>
        <v>0</v>
      </c>
      <c r="JC124" s="240">
        <f t="shared" si="86"/>
        <v>0</v>
      </c>
      <c r="JD124" s="240">
        <f t="shared" si="87"/>
        <v>0</v>
      </c>
      <c r="JE124" s="240">
        <f t="shared" si="88"/>
        <v>0</v>
      </c>
      <c r="JF124" s="240">
        <f t="shared" si="89"/>
        <v>0</v>
      </c>
      <c r="JG124" s="240">
        <f t="shared" si="90"/>
        <v>0</v>
      </c>
      <c r="JH124" s="241">
        <f t="shared" si="91"/>
        <v>0</v>
      </c>
      <c r="JI124" s="307"/>
      <c r="JJ124" s="243"/>
    </row>
    <row r="125" spans="1:270" x14ac:dyDescent="0.55000000000000004">
      <c r="A125" s="213">
        <v>114</v>
      </c>
      <c r="B125" s="214"/>
      <c r="C125" s="215"/>
      <c r="D125" s="215"/>
      <c r="E125" s="215"/>
      <c r="F125" s="215"/>
      <c r="G125" s="215"/>
      <c r="H125" s="215"/>
      <c r="I125" s="215" t="s">
        <v>561</v>
      </c>
      <c r="J125" s="216">
        <v>0</v>
      </c>
      <c r="K125" s="217" t="str">
        <f t="shared" si="75"/>
        <v>not done</v>
      </c>
      <c r="L125" s="64"/>
      <c r="M125" s="219"/>
      <c r="N125" s="220" t="e">
        <f>List1_1[[#This Row],[Latest start date]]</f>
        <v>#VALUE!</v>
      </c>
      <c r="O125" s="221" t="str">
        <f t="shared" si="50"/>
        <v/>
      </c>
      <c r="P125" s="222" t="e">
        <f t="shared" si="51"/>
        <v>#VALUE!</v>
      </c>
      <c r="Q125" s="223" t="e">
        <f t="shared" si="52"/>
        <v>#VALUE!</v>
      </c>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c r="EI125" s="224"/>
      <c r="EJ125" s="224"/>
      <c r="EK125" s="224"/>
      <c r="EL125" s="224"/>
      <c r="EM125" s="224"/>
      <c r="EN125" s="224"/>
      <c r="EO125" s="224"/>
      <c r="EP125" s="224"/>
      <c r="EQ125" s="224"/>
      <c r="ER125" s="224"/>
      <c r="ES125" s="224"/>
      <c r="ET125" s="224"/>
      <c r="EU125" s="224"/>
      <c r="EV125" s="224"/>
      <c r="EW125" s="224"/>
      <c r="EX125" s="224"/>
      <c r="EY125" s="224"/>
      <c r="EZ125" s="224"/>
      <c r="FA125" s="224"/>
      <c r="FB125" s="224"/>
      <c r="FC125" s="224"/>
      <c r="FD125" s="224"/>
      <c r="FE125" s="224"/>
      <c r="FF125" s="224"/>
      <c r="FG125" s="224"/>
      <c r="FH125" s="224"/>
      <c r="FI125" s="224"/>
      <c r="FJ125" s="224"/>
      <c r="FK125" s="224"/>
      <c r="FL125" s="224"/>
      <c r="FM125" s="224"/>
      <c r="FN125" s="224"/>
      <c r="FO125" s="224"/>
      <c r="FP125" s="224"/>
      <c r="FQ125" s="224"/>
      <c r="FR125" s="224"/>
      <c r="FS125" s="224"/>
      <c r="FT125" s="224"/>
      <c r="FU125" s="224"/>
      <c r="FV125" s="224"/>
      <c r="FW125" s="224"/>
      <c r="FX125" s="224"/>
      <c r="FY125" s="224"/>
      <c r="FZ125" s="224"/>
      <c r="GA125" s="224"/>
      <c r="GB125" s="224"/>
      <c r="GC125" s="224"/>
      <c r="GD125" s="224"/>
      <c r="GE125" s="224"/>
      <c r="GF125" s="224"/>
      <c r="GG125" s="224"/>
      <c r="GH125" s="224"/>
      <c r="GI125" s="224"/>
      <c r="GJ125" s="224"/>
      <c r="GK125" s="224"/>
      <c r="GL125" s="224"/>
      <c r="GM125" s="224"/>
      <c r="GN125" s="224"/>
      <c r="GO125" s="224"/>
      <c r="GP125" s="218"/>
      <c r="GQ125" s="244"/>
      <c r="GR125" s="244"/>
      <c r="GS125" s="244"/>
      <c r="GT125" s="244"/>
      <c r="GU125" s="244"/>
      <c r="GV125" s="226"/>
      <c r="GW125" s="244"/>
      <c r="GX125" s="226"/>
      <c r="GY125" s="226"/>
      <c r="GZ125" s="226"/>
      <c r="HA125" s="226"/>
      <c r="HB125" s="226"/>
      <c r="HC125" s="227"/>
      <c r="HD125" s="228"/>
      <c r="HE125" s="228"/>
      <c r="HF125" s="276">
        <f t="shared" si="53"/>
        <v>0</v>
      </c>
      <c r="HG125" s="276">
        <f>List1_1[[#This Row],[HR 1 Rate 
(autofill)]]*List1_1[[#This Row],[HR 1 Effort ]]</f>
        <v>0</v>
      </c>
      <c r="HH125" s="229"/>
      <c r="HI125" s="228"/>
      <c r="HJ125" s="276">
        <f t="shared" si="54"/>
        <v>0</v>
      </c>
      <c r="HK125" s="276">
        <f>List1_1[[#This Row],[HR 2 Effort ]]*List1_1[[#This Row],[HR 2 Rate 
(autofill)]]</f>
        <v>0</v>
      </c>
      <c r="HL125" s="228"/>
      <c r="HM125" s="228"/>
      <c r="HN125" s="276">
        <f t="shared" si="55"/>
        <v>0</v>
      </c>
      <c r="HO125" s="276">
        <f>List1_1[[#This Row],[HR 3 Rate 
(autofill)]]*List1_1[[#This Row],[HR 3 Effort ]]</f>
        <v>0</v>
      </c>
      <c r="HP125" s="229"/>
      <c r="HQ125" s="228"/>
      <c r="HR125" s="276">
        <f t="shared" si="56"/>
        <v>0</v>
      </c>
      <c r="HS125" s="276">
        <f>List1_1[[#This Row],[HR 4 Rate 
(autofill)]]*List1_1[[#This Row],[HR 4 Effort ]]</f>
        <v>0</v>
      </c>
      <c r="HT125" s="229"/>
      <c r="HU125" s="230">
        <f>List1_1[[#This Row],[HR 1 cost estimate
(autofill)]]+List1_1[[#This Row],[HR 2 cost estimate 
(autofill)]]+List1_1[[#This Row],[HR 3 cost estimate 
(autofill)]]+List1_1[[#This Row],[HR 4 cost estimate 
(autofill)]]</f>
        <v>0</v>
      </c>
      <c r="HV125" s="229"/>
      <c r="HW125" s="229"/>
      <c r="HX125" s="231">
        <f>List1_1[[#This Row],[HR subtotal]]+List1_1[[#This Row],[Estimated Cost of goods &amp; materials / other]]</f>
        <v>0</v>
      </c>
      <c r="HY125" s="232">
        <f>(List1_1[[#This Row],[Total Estimated Cost ]]*List1_1[[#This Row],[Percent Complete]])/100</f>
        <v>0</v>
      </c>
      <c r="HZ125" s="233">
        <f t="shared" si="92"/>
        <v>0</v>
      </c>
      <c r="IA125" s="233">
        <f t="shared" si="92"/>
        <v>0</v>
      </c>
      <c r="IB125" s="233">
        <f t="shared" si="92"/>
        <v>0</v>
      </c>
      <c r="IC125" s="233">
        <f t="shared" si="92"/>
        <v>0</v>
      </c>
      <c r="ID125" s="233">
        <f t="shared" si="92"/>
        <v>0</v>
      </c>
      <c r="IE125" s="233">
        <f t="shared" si="92"/>
        <v>0</v>
      </c>
      <c r="IF125" s="233">
        <f t="shared" si="92"/>
        <v>0</v>
      </c>
      <c r="IG125" s="233">
        <f t="shared" si="92"/>
        <v>0</v>
      </c>
      <c r="IH125" s="233">
        <f t="shared" si="92"/>
        <v>0</v>
      </c>
      <c r="II125" s="233">
        <f t="shared" si="92"/>
        <v>0</v>
      </c>
      <c r="IJ125" s="233">
        <f t="shared" si="92"/>
        <v>0</v>
      </c>
      <c r="IK125" s="233">
        <f t="shared" si="92"/>
        <v>0</v>
      </c>
      <c r="IL125" s="233">
        <f t="shared" si="58"/>
        <v>0</v>
      </c>
      <c r="IM125" s="245">
        <f t="shared" si="59"/>
        <v>0</v>
      </c>
      <c r="IN125" s="246">
        <f t="shared" si="60"/>
        <v>0</v>
      </c>
      <c r="IO125" s="235"/>
      <c r="IP125" s="236">
        <f>List1_1[[#This Row],[Total Estimated Cost ]]-List1_1[[#This Row],[Actual Cost]]</f>
        <v>0</v>
      </c>
      <c r="IQ125" s="237"/>
      <c r="IR125" s="237"/>
      <c r="IS125" s="238"/>
      <c r="IT125" s="239"/>
      <c r="IU125" s="240">
        <f t="shared" si="78"/>
        <v>0</v>
      </c>
      <c r="IV125" s="240">
        <f t="shared" si="79"/>
        <v>0</v>
      </c>
      <c r="IW125" s="240">
        <f t="shared" si="80"/>
        <v>0</v>
      </c>
      <c r="IX125" s="240">
        <f t="shared" si="81"/>
        <v>0</v>
      </c>
      <c r="IY125" s="240">
        <f t="shared" si="82"/>
        <v>0</v>
      </c>
      <c r="IZ125" s="240">
        <f t="shared" si="83"/>
        <v>0</v>
      </c>
      <c r="JA125" s="240">
        <f t="shared" si="84"/>
        <v>0</v>
      </c>
      <c r="JB125" s="240">
        <f t="shared" si="85"/>
        <v>0</v>
      </c>
      <c r="JC125" s="240">
        <f t="shared" si="86"/>
        <v>0</v>
      </c>
      <c r="JD125" s="240">
        <f t="shared" si="87"/>
        <v>0</v>
      </c>
      <c r="JE125" s="240">
        <f t="shared" si="88"/>
        <v>0</v>
      </c>
      <c r="JF125" s="240">
        <f t="shared" si="89"/>
        <v>0</v>
      </c>
      <c r="JG125" s="240">
        <f t="shared" si="90"/>
        <v>0</v>
      </c>
      <c r="JH125" s="241">
        <f t="shared" si="91"/>
        <v>0</v>
      </c>
      <c r="JI125" s="307"/>
      <c r="JJ125" s="243"/>
    </row>
    <row r="126" spans="1:270" x14ac:dyDescent="0.55000000000000004">
      <c r="A126" s="213">
        <v>115</v>
      </c>
      <c r="B126" s="214"/>
      <c r="C126" s="215"/>
      <c r="D126" s="215"/>
      <c r="E126" s="215"/>
      <c r="F126" s="215"/>
      <c r="G126" s="215"/>
      <c r="H126" s="215"/>
      <c r="I126" s="215" t="s">
        <v>561</v>
      </c>
      <c r="J126" s="216">
        <v>0</v>
      </c>
      <c r="K126" s="217" t="str">
        <f t="shared" si="75"/>
        <v>not done</v>
      </c>
      <c r="L126" s="64"/>
      <c r="M126" s="219"/>
      <c r="N126" s="220" t="e">
        <f>List1_1[[#This Row],[Latest start date]]</f>
        <v>#VALUE!</v>
      </c>
      <c r="O126" s="221" t="str">
        <f t="shared" si="50"/>
        <v/>
      </c>
      <c r="P126" s="222" t="e">
        <f t="shared" si="51"/>
        <v>#VALUE!</v>
      </c>
      <c r="Q126" s="223" t="e">
        <f t="shared" si="52"/>
        <v>#VALUE!</v>
      </c>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24"/>
      <c r="CE126" s="224"/>
      <c r="CF126" s="224"/>
      <c r="CG126" s="224"/>
      <c r="CH126" s="224"/>
      <c r="CI126" s="224"/>
      <c r="CJ126" s="224"/>
      <c r="CK126" s="224"/>
      <c r="CL126" s="224"/>
      <c r="CM126" s="224"/>
      <c r="CN126" s="224"/>
      <c r="CO126" s="224"/>
      <c r="CP126" s="224"/>
      <c r="CQ126" s="224"/>
      <c r="CR126" s="224"/>
      <c r="CS126" s="224"/>
      <c r="CT126" s="224"/>
      <c r="CU126" s="224"/>
      <c r="CV126" s="224"/>
      <c r="CW126" s="224"/>
      <c r="CX126" s="224"/>
      <c r="CY126" s="224"/>
      <c r="CZ126" s="224"/>
      <c r="DA126" s="224"/>
      <c r="DB126" s="224"/>
      <c r="DC126" s="224"/>
      <c r="DD126" s="224"/>
      <c r="DE126" s="224"/>
      <c r="DF126" s="224"/>
      <c r="DG126" s="224"/>
      <c r="DH126" s="224"/>
      <c r="DI126" s="224"/>
      <c r="DJ126" s="224"/>
      <c r="DK126" s="224"/>
      <c r="DL126" s="224"/>
      <c r="DM126" s="224"/>
      <c r="DN126" s="224"/>
      <c r="DO126" s="224"/>
      <c r="DP126" s="224"/>
      <c r="DQ126" s="224"/>
      <c r="DR126" s="224"/>
      <c r="DS126" s="224"/>
      <c r="DT126" s="224"/>
      <c r="DU126" s="224"/>
      <c r="DV126" s="224"/>
      <c r="DW126" s="224"/>
      <c r="DX126" s="224"/>
      <c r="DY126" s="224"/>
      <c r="DZ126" s="224"/>
      <c r="EA126" s="224"/>
      <c r="EB126" s="224"/>
      <c r="EC126" s="224"/>
      <c r="ED126" s="224"/>
      <c r="EE126" s="224"/>
      <c r="EF126" s="224"/>
      <c r="EG126" s="224"/>
      <c r="EH126" s="224"/>
      <c r="EI126" s="224"/>
      <c r="EJ126" s="224"/>
      <c r="EK126" s="224"/>
      <c r="EL126" s="224"/>
      <c r="EM126" s="224"/>
      <c r="EN126" s="224"/>
      <c r="EO126" s="224"/>
      <c r="EP126" s="224"/>
      <c r="EQ126" s="224"/>
      <c r="ER126" s="224"/>
      <c r="ES126" s="224"/>
      <c r="ET126" s="224"/>
      <c r="EU126" s="224"/>
      <c r="EV126" s="224"/>
      <c r="EW126" s="224"/>
      <c r="EX126" s="224"/>
      <c r="EY126" s="224"/>
      <c r="EZ126" s="224"/>
      <c r="FA126" s="224"/>
      <c r="FB126" s="224"/>
      <c r="FC126" s="224"/>
      <c r="FD126" s="224"/>
      <c r="FE126" s="224"/>
      <c r="FF126" s="224"/>
      <c r="FG126" s="224"/>
      <c r="FH126" s="224"/>
      <c r="FI126" s="224"/>
      <c r="FJ126" s="224"/>
      <c r="FK126" s="224"/>
      <c r="FL126" s="224"/>
      <c r="FM126" s="224"/>
      <c r="FN126" s="224"/>
      <c r="FO126" s="224"/>
      <c r="FP126" s="224"/>
      <c r="FQ126" s="224"/>
      <c r="FR126" s="224"/>
      <c r="FS126" s="224"/>
      <c r="FT126" s="224"/>
      <c r="FU126" s="224"/>
      <c r="FV126" s="224"/>
      <c r="FW126" s="224"/>
      <c r="FX126" s="224"/>
      <c r="FY126" s="224"/>
      <c r="FZ126" s="224"/>
      <c r="GA126" s="224"/>
      <c r="GB126" s="224"/>
      <c r="GC126" s="224"/>
      <c r="GD126" s="224"/>
      <c r="GE126" s="224"/>
      <c r="GF126" s="224"/>
      <c r="GG126" s="224"/>
      <c r="GH126" s="224"/>
      <c r="GI126" s="224"/>
      <c r="GJ126" s="224"/>
      <c r="GK126" s="224"/>
      <c r="GL126" s="224"/>
      <c r="GM126" s="224"/>
      <c r="GN126" s="224"/>
      <c r="GO126" s="224"/>
      <c r="GP126" s="218"/>
      <c r="GQ126" s="244"/>
      <c r="GR126" s="244"/>
      <c r="GS126" s="244"/>
      <c r="GT126" s="244"/>
      <c r="GU126" s="244"/>
      <c r="GV126" s="226"/>
      <c r="GW126" s="244"/>
      <c r="GX126" s="226"/>
      <c r="GY126" s="226"/>
      <c r="GZ126" s="226"/>
      <c r="HA126" s="226"/>
      <c r="HB126" s="226"/>
      <c r="HC126" s="227"/>
      <c r="HD126" s="228"/>
      <c r="HE126" s="228"/>
      <c r="HF126" s="276">
        <f t="shared" si="53"/>
        <v>0</v>
      </c>
      <c r="HG126" s="276">
        <f>List1_1[[#This Row],[HR 1 Rate 
(autofill)]]*List1_1[[#This Row],[HR 1 Effort ]]</f>
        <v>0</v>
      </c>
      <c r="HH126" s="229"/>
      <c r="HI126" s="228"/>
      <c r="HJ126" s="276">
        <f t="shared" si="54"/>
        <v>0</v>
      </c>
      <c r="HK126" s="276">
        <f>List1_1[[#This Row],[HR 2 Effort ]]*List1_1[[#This Row],[HR 2 Rate 
(autofill)]]</f>
        <v>0</v>
      </c>
      <c r="HL126" s="228"/>
      <c r="HM126" s="228"/>
      <c r="HN126" s="276">
        <f t="shared" si="55"/>
        <v>0</v>
      </c>
      <c r="HO126" s="276">
        <f>List1_1[[#This Row],[HR 3 Rate 
(autofill)]]*List1_1[[#This Row],[HR 3 Effort ]]</f>
        <v>0</v>
      </c>
      <c r="HP126" s="229"/>
      <c r="HQ126" s="228"/>
      <c r="HR126" s="276">
        <f t="shared" si="56"/>
        <v>0</v>
      </c>
      <c r="HS126" s="276">
        <f>List1_1[[#This Row],[HR 4 Rate 
(autofill)]]*List1_1[[#This Row],[HR 4 Effort ]]</f>
        <v>0</v>
      </c>
      <c r="HT126" s="229"/>
      <c r="HU126" s="230">
        <f>List1_1[[#This Row],[HR 1 cost estimate
(autofill)]]+List1_1[[#This Row],[HR 2 cost estimate 
(autofill)]]+List1_1[[#This Row],[HR 3 cost estimate 
(autofill)]]+List1_1[[#This Row],[HR 4 cost estimate 
(autofill)]]</f>
        <v>0</v>
      </c>
      <c r="HV126" s="229"/>
      <c r="HW126" s="229"/>
      <c r="HX126" s="231">
        <f>List1_1[[#This Row],[HR subtotal]]+List1_1[[#This Row],[Estimated Cost of goods &amp; materials / other]]</f>
        <v>0</v>
      </c>
      <c r="HY126" s="232">
        <f>(List1_1[[#This Row],[Total Estimated Cost ]]*List1_1[[#This Row],[Percent Complete]])/100</f>
        <v>0</v>
      </c>
      <c r="HZ126" s="233">
        <f t="shared" si="92"/>
        <v>0</v>
      </c>
      <c r="IA126" s="233">
        <f t="shared" si="92"/>
        <v>0</v>
      </c>
      <c r="IB126" s="233">
        <f t="shared" si="92"/>
        <v>0</v>
      </c>
      <c r="IC126" s="233">
        <f t="shared" si="92"/>
        <v>0</v>
      </c>
      <c r="ID126" s="233">
        <f t="shared" si="92"/>
        <v>0</v>
      </c>
      <c r="IE126" s="233">
        <f t="shared" si="92"/>
        <v>0</v>
      </c>
      <c r="IF126" s="233">
        <f t="shared" si="92"/>
        <v>0</v>
      </c>
      <c r="IG126" s="233">
        <f t="shared" si="92"/>
        <v>0</v>
      </c>
      <c r="IH126" s="233">
        <f t="shared" si="92"/>
        <v>0</v>
      </c>
      <c r="II126" s="233">
        <f t="shared" si="92"/>
        <v>0</v>
      </c>
      <c r="IJ126" s="233">
        <f t="shared" si="92"/>
        <v>0</v>
      </c>
      <c r="IK126" s="233">
        <f t="shared" si="92"/>
        <v>0</v>
      </c>
      <c r="IL126" s="233">
        <f t="shared" si="58"/>
        <v>0</v>
      </c>
      <c r="IM126" s="245">
        <f t="shared" si="59"/>
        <v>0</v>
      </c>
      <c r="IN126" s="246">
        <f t="shared" si="60"/>
        <v>0</v>
      </c>
      <c r="IO126" s="235"/>
      <c r="IP126" s="236">
        <f>List1_1[[#This Row],[Total Estimated Cost ]]-List1_1[[#This Row],[Actual Cost]]</f>
        <v>0</v>
      </c>
      <c r="IQ126" s="237"/>
      <c r="IR126" s="237"/>
      <c r="IS126" s="238"/>
      <c r="IT126" s="239"/>
      <c r="IU126" s="240">
        <f t="shared" si="78"/>
        <v>0</v>
      </c>
      <c r="IV126" s="240">
        <f t="shared" si="79"/>
        <v>0</v>
      </c>
      <c r="IW126" s="240">
        <f t="shared" si="80"/>
        <v>0</v>
      </c>
      <c r="IX126" s="240">
        <f t="shared" si="81"/>
        <v>0</v>
      </c>
      <c r="IY126" s="240">
        <f t="shared" si="82"/>
        <v>0</v>
      </c>
      <c r="IZ126" s="240">
        <f t="shared" si="83"/>
        <v>0</v>
      </c>
      <c r="JA126" s="240">
        <f t="shared" si="84"/>
        <v>0</v>
      </c>
      <c r="JB126" s="240">
        <f t="shared" si="85"/>
        <v>0</v>
      </c>
      <c r="JC126" s="240">
        <f t="shared" si="86"/>
        <v>0</v>
      </c>
      <c r="JD126" s="240">
        <f t="shared" si="87"/>
        <v>0</v>
      </c>
      <c r="JE126" s="240">
        <f t="shared" si="88"/>
        <v>0</v>
      </c>
      <c r="JF126" s="240">
        <f t="shared" si="89"/>
        <v>0</v>
      </c>
      <c r="JG126" s="240">
        <f t="shared" si="90"/>
        <v>0</v>
      </c>
      <c r="JH126" s="241">
        <f t="shared" si="91"/>
        <v>0</v>
      </c>
      <c r="JI126" s="307"/>
      <c r="JJ126" s="243"/>
    </row>
    <row r="127" spans="1:270" x14ac:dyDescent="0.55000000000000004">
      <c r="A127" s="213">
        <v>116</v>
      </c>
      <c r="B127" s="214"/>
      <c r="C127" s="215"/>
      <c r="D127" s="215"/>
      <c r="E127" s="215"/>
      <c r="F127" s="215"/>
      <c r="G127" s="215"/>
      <c r="H127" s="215"/>
      <c r="I127" s="215" t="s">
        <v>561</v>
      </c>
      <c r="J127" s="216">
        <v>0</v>
      </c>
      <c r="K127" s="217" t="str">
        <f t="shared" si="75"/>
        <v>not done</v>
      </c>
      <c r="L127" s="64"/>
      <c r="M127" s="219"/>
      <c r="N127" s="220" t="e">
        <f>List1_1[[#This Row],[Latest start date]]</f>
        <v>#VALUE!</v>
      </c>
      <c r="O127" s="221" t="str">
        <f t="shared" si="50"/>
        <v/>
      </c>
      <c r="P127" s="222" t="e">
        <f t="shared" si="51"/>
        <v>#VALUE!</v>
      </c>
      <c r="Q127" s="223" t="e">
        <f t="shared" si="52"/>
        <v>#VALUE!</v>
      </c>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24"/>
      <c r="BF127" s="224"/>
      <c r="BG127" s="224"/>
      <c r="BH127" s="224"/>
      <c r="BI127" s="224"/>
      <c r="BJ127" s="224"/>
      <c r="BK127" s="224"/>
      <c r="BL127" s="224"/>
      <c r="BM127" s="224"/>
      <c r="BN127" s="224"/>
      <c r="BO127" s="224"/>
      <c r="BP127" s="224"/>
      <c r="BQ127" s="224"/>
      <c r="BR127" s="224"/>
      <c r="BS127" s="224"/>
      <c r="BT127" s="224"/>
      <c r="BU127" s="224"/>
      <c r="BV127" s="224"/>
      <c r="BW127" s="224"/>
      <c r="BX127" s="224"/>
      <c r="BY127" s="224"/>
      <c r="BZ127" s="224"/>
      <c r="CA127" s="224"/>
      <c r="CB127" s="224"/>
      <c r="CC127" s="224"/>
      <c r="CD127" s="224"/>
      <c r="CE127" s="224"/>
      <c r="CF127" s="224"/>
      <c r="CG127" s="224"/>
      <c r="CH127" s="224"/>
      <c r="CI127" s="224"/>
      <c r="CJ127" s="224"/>
      <c r="CK127" s="224"/>
      <c r="CL127" s="224"/>
      <c r="CM127" s="224"/>
      <c r="CN127" s="224"/>
      <c r="CO127" s="224"/>
      <c r="CP127" s="224"/>
      <c r="CQ127" s="224"/>
      <c r="CR127" s="224"/>
      <c r="CS127" s="224"/>
      <c r="CT127" s="224"/>
      <c r="CU127" s="224"/>
      <c r="CV127" s="224"/>
      <c r="CW127" s="224"/>
      <c r="CX127" s="224"/>
      <c r="CY127" s="224"/>
      <c r="CZ127" s="224"/>
      <c r="DA127" s="224"/>
      <c r="DB127" s="224"/>
      <c r="DC127" s="224"/>
      <c r="DD127" s="224"/>
      <c r="DE127" s="224"/>
      <c r="DF127" s="224"/>
      <c r="DG127" s="224"/>
      <c r="DH127" s="224"/>
      <c r="DI127" s="224"/>
      <c r="DJ127" s="224"/>
      <c r="DK127" s="224"/>
      <c r="DL127" s="224"/>
      <c r="DM127" s="224"/>
      <c r="DN127" s="224"/>
      <c r="DO127" s="224"/>
      <c r="DP127" s="224"/>
      <c r="DQ127" s="224"/>
      <c r="DR127" s="224"/>
      <c r="DS127" s="224"/>
      <c r="DT127" s="224"/>
      <c r="DU127" s="224"/>
      <c r="DV127" s="224"/>
      <c r="DW127" s="224"/>
      <c r="DX127" s="224"/>
      <c r="DY127" s="224"/>
      <c r="DZ127" s="224"/>
      <c r="EA127" s="224"/>
      <c r="EB127" s="224"/>
      <c r="EC127" s="224"/>
      <c r="ED127" s="224"/>
      <c r="EE127" s="224"/>
      <c r="EF127" s="224"/>
      <c r="EG127" s="224"/>
      <c r="EH127" s="224"/>
      <c r="EI127" s="224"/>
      <c r="EJ127" s="224"/>
      <c r="EK127" s="224"/>
      <c r="EL127" s="224"/>
      <c r="EM127" s="224"/>
      <c r="EN127" s="224"/>
      <c r="EO127" s="224"/>
      <c r="EP127" s="224"/>
      <c r="EQ127" s="224"/>
      <c r="ER127" s="224"/>
      <c r="ES127" s="224"/>
      <c r="ET127" s="224"/>
      <c r="EU127" s="224"/>
      <c r="EV127" s="224"/>
      <c r="EW127" s="224"/>
      <c r="EX127" s="224"/>
      <c r="EY127" s="224"/>
      <c r="EZ127" s="224"/>
      <c r="FA127" s="224"/>
      <c r="FB127" s="224"/>
      <c r="FC127" s="224"/>
      <c r="FD127" s="224"/>
      <c r="FE127" s="224"/>
      <c r="FF127" s="224"/>
      <c r="FG127" s="224"/>
      <c r="FH127" s="224"/>
      <c r="FI127" s="224"/>
      <c r="FJ127" s="224"/>
      <c r="FK127" s="224"/>
      <c r="FL127" s="224"/>
      <c r="FM127" s="224"/>
      <c r="FN127" s="224"/>
      <c r="FO127" s="224"/>
      <c r="FP127" s="224"/>
      <c r="FQ127" s="224"/>
      <c r="FR127" s="224"/>
      <c r="FS127" s="224"/>
      <c r="FT127" s="224"/>
      <c r="FU127" s="224"/>
      <c r="FV127" s="224"/>
      <c r="FW127" s="224"/>
      <c r="FX127" s="224"/>
      <c r="FY127" s="224"/>
      <c r="FZ127" s="224"/>
      <c r="GA127" s="224"/>
      <c r="GB127" s="224"/>
      <c r="GC127" s="224"/>
      <c r="GD127" s="224"/>
      <c r="GE127" s="224"/>
      <c r="GF127" s="224"/>
      <c r="GG127" s="224"/>
      <c r="GH127" s="224"/>
      <c r="GI127" s="224"/>
      <c r="GJ127" s="224"/>
      <c r="GK127" s="224"/>
      <c r="GL127" s="224"/>
      <c r="GM127" s="224"/>
      <c r="GN127" s="224"/>
      <c r="GO127" s="224"/>
      <c r="GP127" s="218"/>
      <c r="GQ127" s="244"/>
      <c r="GR127" s="244"/>
      <c r="GS127" s="244"/>
      <c r="GT127" s="244"/>
      <c r="GU127" s="244"/>
      <c r="GV127" s="226"/>
      <c r="GW127" s="244"/>
      <c r="GX127" s="226"/>
      <c r="GY127" s="226"/>
      <c r="GZ127" s="226"/>
      <c r="HA127" s="226"/>
      <c r="HB127" s="226"/>
      <c r="HC127" s="227"/>
      <c r="HD127" s="228"/>
      <c r="HE127" s="228"/>
      <c r="HF127" s="276">
        <f t="shared" si="53"/>
        <v>0</v>
      </c>
      <c r="HG127" s="276">
        <f>List1_1[[#This Row],[HR 1 Rate 
(autofill)]]*List1_1[[#This Row],[HR 1 Effort ]]</f>
        <v>0</v>
      </c>
      <c r="HH127" s="229"/>
      <c r="HI127" s="228"/>
      <c r="HJ127" s="276">
        <f t="shared" si="54"/>
        <v>0</v>
      </c>
      <c r="HK127" s="276">
        <f>List1_1[[#This Row],[HR 2 Effort ]]*List1_1[[#This Row],[HR 2 Rate 
(autofill)]]</f>
        <v>0</v>
      </c>
      <c r="HL127" s="228"/>
      <c r="HM127" s="228"/>
      <c r="HN127" s="276">
        <f t="shared" si="55"/>
        <v>0</v>
      </c>
      <c r="HO127" s="276">
        <f>List1_1[[#This Row],[HR 3 Rate 
(autofill)]]*List1_1[[#This Row],[HR 3 Effort ]]</f>
        <v>0</v>
      </c>
      <c r="HP127" s="229"/>
      <c r="HQ127" s="228"/>
      <c r="HR127" s="276">
        <f t="shared" si="56"/>
        <v>0</v>
      </c>
      <c r="HS127" s="276">
        <f>List1_1[[#This Row],[HR 4 Rate 
(autofill)]]*List1_1[[#This Row],[HR 4 Effort ]]</f>
        <v>0</v>
      </c>
      <c r="HT127" s="229"/>
      <c r="HU127" s="230">
        <f>List1_1[[#This Row],[HR 1 cost estimate
(autofill)]]+List1_1[[#This Row],[HR 2 cost estimate 
(autofill)]]+List1_1[[#This Row],[HR 3 cost estimate 
(autofill)]]+List1_1[[#This Row],[HR 4 cost estimate 
(autofill)]]</f>
        <v>0</v>
      </c>
      <c r="HV127" s="229"/>
      <c r="HW127" s="229"/>
      <c r="HX127" s="231">
        <f>List1_1[[#This Row],[HR subtotal]]+List1_1[[#This Row],[Estimated Cost of goods &amp; materials / other]]</f>
        <v>0</v>
      </c>
      <c r="HY127" s="232">
        <f>(List1_1[[#This Row],[Total Estimated Cost ]]*List1_1[[#This Row],[Percent Complete]])/100</f>
        <v>0</v>
      </c>
      <c r="HZ127" s="233">
        <f t="shared" si="92"/>
        <v>0</v>
      </c>
      <c r="IA127" s="233">
        <f t="shared" si="92"/>
        <v>0</v>
      </c>
      <c r="IB127" s="233">
        <f t="shared" si="92"/>
        <v>0</v>
      </c>
      <c r="IC127" s="233">
        <f t="shared" si="92"/>
        <v>0</v>
      </c>
      <c r="ID127" s="233">
        <f t="shared" si="92"/>
        <v>0</v>
      </c>
      <c r="IE127" s="233">
        <f t="shared" si="92"/>
        <v>0</v>
      </c>
      <c r="IF127" s="233">
        <f t="shared" si="92"/>
        <v>0</v>
      </c>
      <c r="IG127" s="233">
        <f t="shared" si="92"/>
        <v>0</v>
      </c>
      <c r="IH127" s="233">
        <f t="shared" si="92"/>
        <v>0</v>
      </c>
      <c r="II127" s="233">
        <f t="shared" si="92"/>
        <v>0</v>
      </c>
      <c r="IJ127" s="233">
        <f t="shared" si="92"/>
        <v>0</v>
      </c>
      <c r="IK127" s="233">
        <f t="shared" si="92"/>
        <v>0</v>
      </c>
      <c r="IL127" s="233">
        <f t="shared" si="58"/>
        <v>0</v>
      </c>
      <c r="IM127" s="245">
        <f t="shared" si="59"/>
        <v>0</v>
      </c>
      <c r="IN127" s="246">
        <f t="shared" si="60"/>
        <v>0</v>
      </c>
      <c r="IO127" s="235"/>
      <c r="IP127" s="236">
        <f>List1_1[[#This Row],[Total Estimated Cost ]]-List1_1[[#This Row],[Actual Cost]]</f>
        <v>0</v>
      </c>
      <c r="IQ127" s="237"/>
      <c r="IR127" s="237"/>
      <c r="IS127" s="238"/>
      <c r="IT127" s="239"/>
      <c r="IU127" s="240">
        <f t="shared" si="78"/>
        <v>0</v>
      </c>
      <c r="IV127" s="240">
        <f t="shared" si="79"/>
        <v>0</v>
      </c>
      <c r="IW127" s="240">
        <f t="shared" si="80"/>
        <v>0</v>
      </c>
      <c r="IX127" s="240">
        <f t="shared" si="81"/>
        <v>0</v>
      </c>
      <c r="IY127" s="240">
        <f t="shared" si="82"/>
        <v>0</v>
      </c>
      <c r="IZ127" s="240">
        <f t="shared" si="83"/>
        <v>0</v>
      </c>
      <c r="JA127" s="240">
        <f t="shared" si="84"/>
        <v>0</v>
      </c>
      <c r="JB127" s="240">
        <f t="shared" si="85"/>
        <v>0</v>
      </c>
      <c r="JC127" s="240">
        <f t="shared" si="86"/>
        <v>0</v>
      </c>
      <c r="JD127" s="240">
        <f t="shared" si="87"/>
        <v>0</v>
      </c>
      <c r="JE127" s="240">
        <f t="shared" si="88"/>
        <v>0</v>
      </c>
      <c r="JF127" s="240">
        <f t="shared" si="89"/>
        <v>0</v>
      </c>
      <c r="JG127" s="240">
        <f t="shared" si="90"/>
        <v>0</v>
      </c>
      <c r="JH127" s="241">
        <f t="shared" si="91"/>
        <v>0</v>
      </c>
      <c r="JI127" s="307"/>
      <c r="JJ127" s="243"/>
    </row>
    <row r="128" spans="1:270" x14ac:dyDescent="0.55000000000000004">
      <c r="A128" s="213">
        <v>117</v>
      </c>
      <c r="B128" s="214"/>
      <c r="C128" s="215"/>
      <c r="D128" s="215"/>
      <c r="E128" s="215"/>
      <c r="F128" s="215"/>
      <c r="G128" s="215"/>
      <c r="H128" s="215"/>
      <c r="I128" s="215" t="s">
        <v>561</v>
      </c>
      <c r="J128" s="216">
        <v>0</v>
      </c>
      <c r="K128" s="217" t="str">
        <f t="shared" si="75"/>
        <v>not done</v>
      </c>
      <c r="L128" s="64"/>
      <c r="M128" s="219"/>
      <c r="N128" s="220" t="e">
        <f>List1_1[[#This Row],[Latest start date]]</f>
        <v>#VALUE!</v>
      </c>
      <c r="O128" s="221" t="str">
        <f t="shared" si="50"/>
        <v/>
      </c>
      <c r="P128" s="222" t="e">
        <f t="shared" si="51"/>
        <v>#VALUE!</v>
      </c>
      <c r="Q128" s="223" t="e">
        <f t="shared" si="52"/>
        <v>#VALUE!</v>
      </c>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224"/>
      <c r="BU128" s="224"/>
      <c r="BV128" s="224"/>
      <c r="BW128" s="224"/>
      <c r="BX128" s="224"/>
      <c r="BY128" s="224"/>
      <c r="BZ128" s="224"/>
      <c r="CA128" s="224"/>
      <c r="CB128" s="224"/>
      <c r="CC128" s="224"/>
      <c r="CD128" s="224"/>
      <c r="CE128" s="224"/>
      <c r="CF128" s="224"/>
      <c r="CG128" s="224"/>
      <c r="CH128" s="224"/>
      <c r="CI128" s="224"/>
      <c r="CJ128" s="224"/>
      <c r="CK128" s="224"/>
      <c r="CL128" s="224"/>
      <c r="CM128" s="224"/>
      <c r="CN128" s="224"/>
      <c r="CO128" s="224"/>
      <c r="CP128" s="224"/>
      <c r="CQ128" s="224"/>
      <c r="CR128" s="224"/>
      <c r="CS128" s="224"/>
      <c r="CT128" s="224"/>
      <c r="CU128" s="224"/>
      <c r="CV128" s="224"/>
      <c r="CW128" s="224"/>
      <c r="CX128" s="224"/>
      <c r="CY128" s="224"/>
      <c r="CZ128" s="224"/>
      <c r="DA128" s="224"/>
      <c r="DB128" s="224"/>
      <c r="DC128" s="224"/>
      <c r="DD128" s="224"/>
      <c r="DE128" s="224"/>
      <c r="DF128" s="224"/>
      <c r="DG128" s="224"/>
      <c r="DH128" s="224"/>
      <c r="DI128" s="224"/>
      <c r="DJ128" s="224"/>
      <c r="DK128" s="224"/>
      <c r="DL128" s="224"/>
      <c r="DM128" s="224"/>
      <c r="DN128" s="224"/>
      <c r="DO128" s="224"/>
      <c r="DP128" s="224"/>
      <c r="DQ128" s="224"/>
      <c r="DR128" s="224"/>
      <c r="DS128" s="224"/>
      <c r="DT128" s="224"/>
      <c r="DU128" s="224"/>
      <c r="DV128" s="224"/>
      <c r="DW128" s="224"/>
      <c r="DX128" s="224"/>
      <c r="DY128" s="224"/>
      <c r="DZ128" s="224"/>
      <c r="EA128" s="224"/>
      <c r="EB128" s="224"/>
      <c r="EC128" s="224"/>
      <c r="ED128" s="224"/>
      <c r="EE128" s="224"/>
      <c r="EF128" s="224"/>
      <c r="EG128" s="224"/>
      <c r="EH128" s="224"/>
      <c r="EI128" s="224"/>
      <c r="EJ128" s="224"/>
      <c r="EK128" s="224"/>
      <c r="EL128" s="224"/>
      <c r="EM128" s="224"/>
      <c r="EN128" s="224"/>
      <c r="EO128" s="224"/>
      <c r="EP128" s="224"/>
      <c r="EQ128" s="224"/>
      <c r="ER128" s="224"/>
      <c r="ES128" s="224"/>
      <c r="ET128" s="224"/>
      <c r="EU128" s="224"/>
      <c r="EV128" s="224"/>
      <c r="EW128" s="224"/>
      <c r="EX128" s="224"/>
      <c r="EY128" s="224"/>
      <c r="EZ128" s="224"/>
      <c r="FA128" s="224"/>
      <c r="FB128" s="224"/>
      <c r="FC128" s="224"/>
      <c r="FD128" s="224"/>
      <c r="FE128" s="224"/>
      <c r="FF128" s="224"/>
      <c r="FG128" s="224"/>
      <c r="FH128" s="224"/>
      <c r="FI128" s="224"/>
      <c r="FJ128" s="224"/>
      <c r="FK128" s="224"/>
      <c r="FL128" s="224"/>
      <c r="FM128" s="224"/>
      <c r="FN128" s="224"/>
      <c r="FO128" s="224"/>
      <c r="FP128" s="224"/>
      <c r="FQ128" s="224"/>
      <c r="FR128" s="224"/>
      <c r="FS128" s="224"/>
      <c r="FT128" s="224"/>
      <c r="FU128" s="224"/>
      <c r="FV128" s="224"/>
      <c r="FW128" s="224"/>
      <c r="FX128" s="224"/>
      <c r="FY128" s="224"/>
      <c r="FZ128" s="224"/>
      <c r="GA128" s="224"/>
      <c r="GB128" s="224"/>
      <c r="GC128" s="224"/>
      <c r="GD128" s="224"/>
      <c r="GE128" s="224"/>
      <c r="GF128" s="224"/>
      <c r="GG128" s="224"/>
      <c r="GH128" s="224"/>
      <c r="GI128" s="224"/>
      <c r="GJ128" s="224"/>
      <c r="GK128" s="224"/>
      <c r="GL128" s="224"/>
      <c r="GM128" s="224"/>
      <c r="GN128" s="224"/>
      <c r="GO128" s="224"/>
      <c r="GP128" s="218"/>
      <c r="GQ128" s="244"/>
      <c r="GR128" s="244"/>
      <c r="GS128" s="244"/>
      <c r="GT128" s="244"/>
      <c r="GU128" s="244"/>
      <c r="GV128" s="226"/>
      <c r="GW128" s="244"/>
      <c r="GX128" s="226"/>
      <c r="GY128" s="226"/>
      <c r="GZ128" s="226"/>
      <c r="HA128" s="226"/>
      <c r="HB128" s="226"/>
      <c r="HC128" s="227"/>
      <c r="HD128" s="228"/>
      <c r="HE128" s="228"/>
      <c r="HF128" s="276">
        <f t="shared" si="53"/>
        <v>0</v>
      </c>
      <c r="HG128" s="276">
        <f>List1_1[[#This Row],[HR 1 Rate 
(autofill)]]*List1_1[[#This Row],[HR 1 Effort ]]</f>
        <v>0</v>
      </c>
      <c r="HH128" s="229"/>
      <c r="HI128" s="228"/>
      <c r="HJ128" s="276">
        <f t="shared" si="54"/>
        <v>0</v>
      </c>
      <c r="HK128" s="276">
        <f>List1_1[[#This Row],[HR 2 Effort ]]*List1_1[[#This Row],[HR 2 Rate 
(autofill)]]</f>
        <v>0</v>
      </c>
      <c r="HL128" s="228"/>
      <c r="HM128" s="228"/>
      <c r="HN128" s="276">
        <f t="shared" si="55"/>
        <v>0</v>
      </c>
      <c r="HO128" s="276">
        <f>List1_1[[#This Row],[HR 3 Rate 
(autofill)]]*List1_1[[#This Row],[HR 3 Effort ]]</f>
        <v>0</v>
      </c>
      <c r="HP128" s="229"/>
      <c r="HQ128" s="228"/>
      <c r="HR128" s="276">
        <f t="shared" si="56"/>
        <v>0</v>
      </c>
      <c r="HS128" s="276">
        <f>List1_1[[#This Row],[HR 4 Rate 
(autofill)]]*List1_1[[#This Row],[HR 4 Effort ]]</f>
        <v>0</v>
      </c>
      <c r="HT128" s="229"/>
      <c r="HU128" s="230">
        <f>List1_1[[#This Row],[HR 1 cost estimate
(autofill)]]+List1_1[[#This Row],[HR 2 cost estimate 
(autofill)]]+List1_1[[#This Row],[HR 3 cost estimate 
(autofill)]]+List1_1[[#This Row],[HR 4 cost estimate 
(autofill)]]</f>
        <v>0</v>
      </c>
      <c r="HV128" s="229"/>
      <c r="HW128" s="229"/>
      <c r="HX128" s="231">
        <f>List1_1[[#This Row],[HR subtotal]]+List1_1[[#This Row],[Estimated Cost of goods &amp; materials / other]]</f>
        <v>0</v>
      </c>
      <c r="HY128" s="232">
        <f>(List1_1[[#This Row],[Total Estimated Cost ]]*List1_1[[#This Row],[Percent Complete]])/100</f>
        <v>0</v>
      </c>
      <c r="HZ128" s="233">
        <f t="shared" si="92"/>
        <v>0</v>
      </c>
      <c r="IA128" s="233">
        <f t="shared" si="92"/>
        <v>0</v>
      </c>
      <c r="IB128" s="233">
        <f t="shared" si="92"/>
        <v>0</v>
      </c>
      <c r="IC128" s="233">
        <f t="shared" si="92"/>
        <v>0</v>
      </c>
      <c r="ID128" s="233">
        <f t="shared" si="92"/>
        <v>0</v>
      </c>
      <c r="IE128" s="233">
        <f t="shared" si="92"/>
        <v>0</v>
      </c>
      <c r="IF128" s="233">
        <f t="shared" si="92"/>
        <v>0</v>
      </c>
      <c r="IG128" s="233">
        <f t="shared" si="92"/>
        <v>0</v>
      </c>
      <c r="IH128" s="233">
        <f t="shared" si="92"/>
        <v>0</v>
      </c>
      <c r="II128" s="233">
        <f t="shared" si="92"/>
        <v>0</v>
      </c>
      <c r="IJ128" s="233">
        <f t="shared" si="92"/>
        <v>0</v>
      </c>
      <c r="IK128" s="233">
        <f t="shared" si="92"/>
        <v>0</v>
      </c>
      <c r="IL128" s="233">
        <f t="shared" si="58"/>
        <v>0</v>
      </c>
      <c r="IM128" s="245">
        <f t="shared" si="59"/>
        <v>0</v>
      </c>
      <c r="IN128" s="246">
        <f t="shared" si="60"/>
        <v>0</v>
      </c>
      <c r="IO128" s="235"/>
      <c r="IP128" s="236">
        <f>List1_1[[#This Row],[Total Estimated Cost ]]-List1_1[[#This Row],[Actual Cost]]</f>
        <v>0</v>
      </c>
      <c r="IQ128" s="237"/>
      <c r="IR128" s="237"/>
      <c r="IS128" s="238"/>
      <c r="IT128" s="239"/>
      <c r="IU128" s="240">
        <f t="shared" si="78"/>
        <v>0</v>
      </c>
      <c r="IV128" s="240">
        <f t="shared" si="79"/>
        <v>0</v>
      </c>
      <c r="IW128" s="240">
        <f t="shared" si="80"/>
        <v>0</v>
      </c>
      <c r="IX128" s="240">
        <f t="shared" si="81"/>
        <v>0</v>
      </c>
      <c r="IY128" s="240">
        <f t="shared" si="82"/>
        <v>0</v>
      </c>
      <c r="IZ128" s="240">
        <f t="shared" si="83"/>
        <v>0</v>
      </c>
      <c r="JA128" s="240">
        <f t="shared" si="84"/>
        <v>0</v>
      </c>
      <c r="JB128" s="240">
        <f t="shared" si="85"/>
        <v>0</v>
      </c>
      <c r="JC128" s="240">
        <f t="shared" si="86"/>
        <v>0</v>
      </c>
      <c r="JD128" s="240">
        <f t="shared" si="87"/>
        <v>0</v>
      </c>
      <c r="JE128" s="240">
        <f t="shared" si="88"/>
        <v>0</v>
      </c>
      <c r="JF128" s="240">
        <f t="shared" si="89"/>
        <v>0</v>
      </c>
      <c r="JG128" s="240">
        <f t="shared" si="90"/>
        <v>0</v>
      </c>
      <c r="JH128" s="241">
        <f t="shared" si="91"/>
        <v>0</v>
      </c>
      <c r="JI128" s="307"/>
      <c r="JJ128" s="243"/>
    </row>
    <row r="129" spans="1:270" x14ac:dyDescent="0.55000000000000004">
      <c r="A129" s="213">
        <v>118</v>
      </c>
      <c r="B129" s="214"/>
      <c r="C129" s="215"/>
      <c r="D129" s="215"/>
      <c r="E129" s="215"/>
      <c r="F129" s="215"/>
      <c r="G129" s="215"/>
      <c r="H129" s="215"/>
      <c r="I129" s="215" t="s">
        <v>561</v>
      </c>
      <c r="J129" s="216">
        <v>0</v>
      </c>
      <c r="K129" s="217" t="str">
        <f t="shared" si="75"/>
        <v>not done</v>
      </c>
      <c r="L129" s="64"/>
      <c r="M129" s="219"/>
      <c r="N129" s="220" t="e">
        <f>List1_1[[#This Row],[Latest start date]]</f>
        <v>#VALUE!</v>
      </c>
      <c r="O129" s="221" t="str">
        <f t="shared" si="50"/>
        <v/>
      </c>
      <c r="P129" s="222" t="e">
        <f t="shared" si="51"/>
        <v>#VALUE!</v>
      </c>
      <c r="Q129" s="223" t="e">
        <f t="shared" si="52"/>
        <v>#VALUE!</v>
      </c>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4"/>
      <c r="BF129" s="224"/>
      <c r="BG129" s="224"/>
      <c r="BH129" s="224"/>
      <c r="BI129" s="224"/>
      <c r="BJ129" s="224"/>
      <c r="BK129" s="224"/>
      <c r="BL129" s="224"/>
      <c r="BM129" s="224"/>
      <c r="BN129" s="224"/>
      <c r="BO129" s="224"/>
      <c r="BP129" s="224"/>
      <c r="BQ129" s="224"/>
      <c r="BR129" s="224"/>
      <c r="BS129" s="224"/>
      <c r="BT129" s="224"/>
      <c r="BU129" s="224"/>
      <c r="BV129" s="224"/>
      <c r="BW129" s="224"/>
      <c r="BX129" s="224"/>
      <c r="BY129" s="224"/>
      <c r="BZ129" s="224"/>
      <c r="CA129" s="224"/>
      <c r="CB129" s="224"/>
      <c r="CC129" s="224"/>
      <c r="CD129" s="224"/>
      <c r="CE129" s="224"/>
      <c r="CF129" s="224"/>
      <c r="CG129" s="224"/>
      <c r="CH129" s="224"/>
      <c r="CI129" s="224"/>
      <c r="CJ129" s="224"/>
      <c r="CK129" s="224"/>
      <c r="CL129" s="224"/>
      <c r="CM129" s="224"/>
      <c r="CN129" s="224"/>
      <c r="CO129" s="224"/>
      <c r="CP129" s="224"/>
      <c r="CQ129" s="224"/>
      <c r="CR129" s="224"/>
      <c r="CS129" s="224"/>
      <c r="CT129" s="224"/>
      <c r="CU129" s="224"/>
      <c r="CV129" s="224"/>
      <c r="CW129" s="224"/>
      <c r="CX129" s="224"/>
      <c r="CY129" s="224"/>
      <c r="CZ129" s="224"/>
      <c r="DA129" s="224"/>
      <c r="DB129" s="224"/>
      <c r="DC129" s="224"/>
      <c r="DD129" s="224"/>
      <c r="DE129" s="224"/>
      <c r="DF129" s="224"/>
      <c r="DG129" s="224"/>
      <c r="DH129" s="224"/>
      <c r="DI129" s="224"/>
      <c r="DJ129" s="224"/>
      <c r="DK129" s="224"/>
      <c r="DL129" s="224"/>
      <c r="DM129" s="224"/>
      <c r="DN129" s="224"/>
      <c r="DO129" s="224"/>
      <c r="DP129" s="224"/>
      <c r="DQ129" s="224"/>
      <c r="DR129" s="224"/>
      <c r="DS129" s="224"/>
      <c r="DT129" s="224"/>
      <c r="DU129" s="224"/>
      <c r="DV129" s="224"/>
      <c r="DW129" s="224"/>
      <c r="DX129" s="224"/>
      <c r="DY129" s="224"/>
      <c r="DZ129" s="224"/>
      <c r="EA129" s="224"/>
      <c r="EB129" s="224"/>
      <c r="EC129" s="224"/>
      <c r="ED129" s="224"/>
      <c r="EE129" s="224"/>
      <c r="EF129" s="224"/>
      <c r="EG129" s="224"/>
      <c r="EH129" s="224"/>
      <c r="EI129" s="224"/>
      <c r="EJ129" s="224"/>
      <c r="EK129" s="224"/>
      <c r="EL129" s="224"/>
      <c r="EM129" s="224"/>
      <c r="EN129" s="224"/>
      <c r="EO129" s="224"/>
      <c r="EP129" s="224"/>
      <c r="EQ129" s="224"/>
      <c r="ER129" s="224"/>
      <c r="ES129" s="224"/>
      <c r="ET129" s="224"/>
      <c r="EU129" s="224"/>
      <c r="EV129" s="224"/>
      <c r="EW129" s="224"/>
      <c r="EX129" s="224"/>
      <c r="EY129" s="224"/>
      <c r="EZ129" s="224"/>
      <c r="FA129" s="224"/>
      <c r="FB129" s="224"/>
      <c r="FC129" s="224"/>
      <c r="FD129" s="224"/>
      <c r="FE129" s="224"/>
      <c r="FF129" s="224"/>
      <c r="FG129" s="224"/>
      <c r="FH129" s="224"/>
      <c r="FI129" s="224"/>
      <c r="FJ129" s="224"/>
      <c r="FK129" s="224"/>
      <c r="FL129" s="224"/>
      <c r="FM129" s="224"/>
      <c r="FN129" s="224"/>
      <c r="FO129" s="224"/>
      <c r="FP129" s="224"/>
      <c r="FQ129" s="224"/>
      <c r="FR129" s="224"/>
      <c r="FS129" s="224"/>
      <c r="FT129" s="224"/>
      <c r="FU129" s="224"/>
      <c r="FV129" s="224"/>
      <c r="FW129" s="224"/>
      <c r="FX129" s="224"/>
      <c r="FY129" s="224"/>
      <c r="FZ129" s="224"/>
      <c r="GA129" s="224"/>
      <c r="GB129" s="224"/>
      <c r="GC129" s="224"/>
      <c r="GD129" s="224"/>
      <c r="GE129" s="224"/>
      <c r="GF129" s="224"/>
      <c r="GG129" s="224"/>
      <c r="GH129" s="224"/>
      <c r="GI129" s="224"/>
      <c r="GJ129" s="224"/>
      <c r="GK129" s="224"/>
      <c r="GL129" s="224"/>
      <c r="GM129" s="224"/>
      <c r="GN129" s="224"/>
      <c r="GO129" s="224"/>
      <c r="GP129" s="218"/>
      <c r="GQ129" s="244"/>
      <c r="GR129" s="244"/>
      <c r="GS129" s="244"/>
      <c r="GT129" s="244"/>
      <c r="GU129" s="244"/>
      <c r="GV129" s="226"/>
      <c r="GW129" s="244"/>
      <c r="GX129" s="226"/>
      <c r="GY129" s="226"/>
      <c r="GZ129" s="226"/>
      <c r="HA129" s="226"/>
      <c r="HB129" s="226"/>
      <c r="HC129" s="227"/>
      <c r="HD129" s="228"/>
      <c r="HE129" s="228"/>
      <c r="HF129" s="276">
        <f t="shared" si="53"/>
        <v>0</v>
      </c>
      <c r="HG129" s="276">
        <f>List1_1[[#This Row],[HR 1 Rate 
(autofill)]]*List1_1[[#This Row],[HR 1 Effort ]]</f>
        <v>0</v>
      </c>
      <c r="HH129" s="229"/>
      <c r="HI129" s="228"/>
      <c r="HJ129" s="276">
        <f t="shared" si="54"/>
        <v>0</v>
      </c>
      <c r="HK129" s="276">
        <f>List1_1[[#This Row],[HR 2 Effort ]]*List1_1[[#This Row],[HR 2 Rate 
(autofill)]]</f>
        <v>0</v>
      </c>
      <c r="HL129" s="228"/>
      <c r="HM129" s="228"/>
      <c r="HN129" s="276">
        <f t="shared" si="55"/>
        <v>0</v>
      </c>
      <c r="HO129" s="276">
        <f>List1_1[[#This Row],[HR 3 Rate 
(autofill)]]*List1_1[[#This Row],[HR 3 Effort ]]</f>
        <v>0</v>
      </c>
      <c r="HP129" s="229"/>
      <c r="HQ129" s="228"/>
      <c r="HR129" s="276">
        <f t="shared" si="56"/>
        <v>0</v>
      </c>
      <c r="HS129" s="276">
        <f>List1_1[[#This Row],[HR 4 Rate 
(autofill)]]*List1_1[[#This Row],[HR 4 Effort ]]</f>
        <v>0</v>
      </c>
      <c r="HT129" s="229"/>
      <c r="HU129" s="230">
        <f>List1_1[[#This Row],[HR 1 cost estimate
(autofill)]]+List1_1[[#This Row],[HR 2 cost estimate 
(autofill)]]+List1_1[[#This Row],[HR 3 cost estimate 
(autofill)]]+List1_1[[#This Row],[HR 4 cost estimate 
(autofill)]]</f>
        <v>0</v>
      </c>
      <c r="HV129" s="229"/>
      <c r="HW129" s="229"/>
      <c r="HX129" s="231">
        <f>List1_1[[#This Row],[HR subtotal]]+List1_1[[#This Row],[Estimated Cost of goods &amp; materials / other]]</f>
        <v>0</v>
      </c>
      <c r="HY129" s="232">
        <f>(List1_1[[#This Row],[Total Estimated Cost ]]*List1_1[[#This Row],[Percent Complete]])/100</f>
        <v>0</v>
      </c>
      <c r="HZ129" s="233">
        <f t="shared" si="92"/>
        <v>0</v>
      </c>
      <c r="IA129" s="233">
        <f t="shared" si="92"/>
        <v>0</v>
      </c>
      <c r="IB129" s="233">
        <f t="shared" si="92"/>
        <v>0</v>
      </c>
      <c r="IC129" s="233">
        <f t="shared" si="92"/>
        <v>0</v>
      </c>
      <c r="ID129" s="233">
        <f t="shared" si="92"/>
        <v>0</v>
      </c>
      <c r="IE129" s="233">
        <f t="shared" si="92"/>
        <v>0</v>
      </c>
      <c r="IF129" s="233">
        <f t="shared" si="92"/>
        <v>0</v>
      </c>
      <c r="IG129" s="233">
        <f t="shared" si="92"/>
        <v>0</v>
      </c>
      <c r="IH129" s="233">
        <f t="shared" si="92"/>
        <v>0</v>
      </c>
      <c r="II129" s="233">
        <f t="shared" si="92"/>
        <v>0</v>
      </c>
      <c r="IJ129" s="233">
        <f t="shared" si="92"/>
        <v>0</v>
      </c>
      <c r="IK129" s="233">
        <f t="shared" si="92"/>
        <v>0</v>
      </c>
      <c r="IL129" s="233">
        <f t="shared" si="58"/>
        <v>0</v>
      </c>
      <c r="IM129" s="245">
        <f t="shared" si="59"/>
        <v>0</v>
      </c>
      <c r="IN129" s="246">
        <f t="shared" si="60"/>
        <v>0</v>
      </c>
      <c r="IO129" s="235"/>
      <c r="IP129" s="236">
        <f>List1_1[[#This Row],[Total Estimated Cost ]]-List1_1[[#This Row],[Actual Cost]]</f>
        <v>0</v>
      </c>
      <c r="IQ129" s="237"/>
      <c r="IR129" s="237"/>
      <c r="IS129" s="238"/>
      <c r="IT129" s="239"/>
      <c r="IU129" s="240">
        <f t="shared" si="78"/>
        <v>0</v>
      </c>
      <c r="IV129" s="240">
        <f t="shared" si="79"/>
        <v>0</v>
      </c>
      <c r="IW129" s="240">
        <f t="shared" si="80"/>
        <v>0</v>
      </c>
      <c r="IX129" s="240">
        <f t="shared" si="81"/>
        <v>0</v>
      </c>
      <c r="IY129" s="240">
        <f t="shared" si="82"/>
        <v>0</v>
      </c>
      <c r="IZ129" s="240">
        <f t="shared" si="83"/>
        <v>0</v>
      </c>
      <c r="JA129" s="240">
        <f t="shared" si="84"/>
        <v>0</v>
      </c>
      <c r="JB129" s="240">
        <f t="shared" si="85"/>
        <v>0</v>
      </c>
      <c r="JC129" s="240">
        <f t="shared" si="86"/>
        <v>0</v>
      </c>
      <c r="JD129" s="240">
        <f t="shared" si="87"/>
        <v>0</v>
      </c>
      <c r="JE129" s="240">
        <f t="shared" si="88"/>
        <v>0</v>
      </c>
      <c r="JF129" s="240">
        <f t="shared" si="89"/>
        <v>0</v>
      </c>
      <c r="JG129" s="240">
        <f t="shared" si="90"/>
        <v>0</v>
      </c>
      <c r="JH129" s="241">
        <f t="shared" si="91"/>
        <v>0</v>
      </c>
      <c r="JI129" s="307"/>
      <c r="JJ129" s="243"/>
    </row>
    <row r="130" spans="1:270" x14ac:dyDescent="0.55000000000000004">
      <c r="A130" s="213">
        <v>119</v>
      </c>
      <c r="B130" s="214"/>
      <c r="C130" s="215"/>
      <c r="D130" s="215"/>
      <c r="E130" s="215"/>
      <c r="F130" s="215"/>
      <c r="G130" s="215"/>
      <c r="H130" s="215"/>
      <c r="I130" s="215" t="s">
        <v>561</v>
      </c>
      <c r="J130" s="216">
        <v>0</v>
      </c>
      <c r="K130" s="217" t="str">
        <f t="shared" si="75"/>
        <v>not done</v>
      </c>
      <c r="L130" s="64"/>
      <c r="M130" s="219"/>
      <c r="N130" s="220" t="e">
        <f>List1_1[[#This Row],[Latest start date]]</f>
        <v>#VALUE!</v>
      </c>
      <c r="O130" s="221" t="str">
        <f t="shared" si="50"/>
        <v/>
      </c>
      <c r="P130" s="222" t="e">
        <f t="shared" si="51"/>
        <v>#VALUE!</v>
      </c>
      <c r="Q130" s="223" t="e">
        <f t="shared" si="52"/>
        <v>#VALUE!</v>
      </c>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4"/>
      <c r="BA130" s="224"/>
      <c r="BB130" s="224"/>
      <c r="BC130" s="224"/>
      <c r="BD130" s="224"/>
      <c r="BE130" s="224"/>
      <c r="BF130" s="224"/>
      <c r="BG130" s="224"/>
      <c r="BH130" s="224"/>
      <c r="BI130" s="224"/>
      <c r="BJ130" s="224"/>
      <c r="BK130" s="224"/>
      <c r="BL130" s="224"/>
      <c r="BM130" s="224"/>
      <c r="BN130" s="224"/>
      <c r="BO130" s="224"/>
      <c r="BP130" s="224"/>
      <c r="BQ130" s="224"/>
      <c r="BR130" s="224"/>
      <c r="BS130" s="224"/>
      <c r="BT130" s="224"/>
      <c r="BU130" s="224"/>
      <c r="BV130" s="224"/>
      <c r="BW130" s="224"/>
      <c r="BX130" s="224"/>
      <c r="BY130" s="224"/>
      <c r="BZ130" s="224"/>
      <c r="CA130" s="224"/>
      <c r="CB130" s="224"/>
      <c r="CC130" s="224"/>
      <c r="CD130" s="224"/>
      <c r="CE130" s="224"/>
      <c r="CF130" s="224"/>
      <c r="CG130" s="224"/>
      <c r="CH130" s="224"/>
      <c r="CI130" s="224"/>
      <c r="CJ130" s="224"/>
      <c r="CK130" s="224"/>
      <c r="CL130" s="224"/>
      <c r="CM130" s="224"/>
      <c r="CN130" s="224"/>
      <c r="CO130" s="224"/>
      <c r="CP130" s="224"/>
      <c r="CQ130" s="224"/>
      <c r="CR130" s="224"/>
      <c r="CS130" s="224"/>
      <c r="CT130" s="224"/>
      <c r="CU130" s="224"/>
      <c r="CV130" s="224"/>
      <c r="CW130" s="224"/>
      <c r="CX130" s="224"/>
      <c r="CY130" s="224"/>
      <c r="CZ130" s="224"/>
      <c r="DA130" s="224"/>
      <c r="DB130" s="224"/>
      <c r="DC130" s="224"/>
      <c r="DD130" s="224"/>
      <c r="DE130" s="224"/>
      <c r="DF130" s="224"/>
      <c r="DG130" s="224"/>
      <c r="DH130" s="224"/>
      <c r="DI130" s="224"/>
      <c r="DJ130" s="224"/>
      <c r="DK130" s="224"/>
      <c r="DL130" s="224"/>
      <c r="DM130" s="224"/>
      <c r="DN130" s="224"/>
      <c r="DO130" s="224"/>
      <c r="DP130" s="224"/>
      <c r="DQ130" s="224"/>
      <c r="DR130" s="224"/>
      <c r="DS130" s="224"/>
      <c r="DT130" s="224"/>
      <c r="DU130" s="224"/>
      <c r="DV130" s="224"/>
      <c r="DW130" s="224"/>
      <c r="DX130" s="224"/>
      <c r="DY130" s="224"/>
      <c r="DZ130" s="224"/>
      <c r="EA130" s="224"/>
      <c r="EB130" s="224"/>
      <c r="EC130" s="224"/>
      <c r="ED130" s="224"/>
      <c r="EE130" s="224"/>
      <c r="EF130" s="224"/>
      <c r="EG130" s="224"/>
      <c r="EH130" s="224"/>
      <c r="EI130" s="224"/>
      <c r="EJ130" s="224"/>
      <c r="EK130" s="224"/>
      <c r="EL130" s="224"/>
      <c r="EM130" s="224"/>
      <c r="EN130" s="224"/>
      <c r="EO130" s="224"/>
      <c r="EP130" s="224"/>
      <c r="EQ130" s="224"/>
      <c r="ER130" s="224"/>
      <c r="ES130" s="224"/>
      <c r="ET130" s="224"/>
      <c r="EU130" s="224"/>
      <c r="EV130" s="224"/>
      <c r="EW130" s="224"/>
      <c r="EX130" s="224"/>
      <c r="EY130" s="224"/>
      <c r="EZ130" s="224"/>
      <c r="FA130" s="224"/>
      <c r="FB130" s="224"/>
      <c r="FC130" s="224"/>
      <c r="FD130" s="224"/>
      <c r="FE130" s="224"/>
      <c r="FF130" s="224"/>
      <c r="FG130" s="224"/>
      <c r="FH130" s="224"/>
      <c r="FI130" s="224"/>
      <c r="FJ130" s="224"/>
      <c r="FK130" s="224"/>
      <c r="FL130" s="224"/>
      <c r="FM130" s="224"/>
      <c r="FN130" s="224"/>
      <c r="FO130" s="224"/>
      <c r="FP130" s="224"/>
      <c r="FQ130" s="224"/>
      <c r="FR130" s="224"/>
      <c r="FS130" s="224"/>
      <c r="FT130" s="224"/>
      <c r="FU130" s="224"/>
      <c r="FV130" s="224"/>
      <c r="FW130" s="224"/>
      <c r="FX130" s="224"/>
      <c r="FY130" s="224"/>
      <c r="FZ130" s="224"/>
      <c r="GA130" s="224"/>
      <c r="GB130" s="224"/>
      <c r="GC130" s="224"/>
      <c r="GD130" s="224"/>
      <c r="GE130" s="224"/>
      <c r="GF130" s="224"/>
      <c r="GG130" s="224"/>
      <c r="GH130" s="224"/>
      <c r="GI130" s="224"/>
      <c r="GJ130" s="224"/>
      <c r="GK130" s="224"/>
      <c r="GL130" s="224"/>
      <c r="GM130" s="224"/>
      <c r="GN130" s="224"/>
      <c r="GO130" s="224"/>
      <c r="GP130" s="218"/>
      <c r="GQ130" s="244"/>
      <c r="GR130" s="244"/>
      <c r="GS130" s="244"/>
      <c r="GT130" s="244"/>
      <c r="GU130" s="244"/>
      <c r="GV130" s="226"/>
      <c r="GW130" s="244"/>
      <c r="GX130" s="226"/>
      <c r="GY130" s="226"/>
      <c r="GZ130" s="226"/>
      <c r="HA130" s="226"/>
      <c r="HB130" s="226"/>
      <c r="HC130" s="227"/>
      <c r="HD130" s="228"/>
      <c r="HE130" s="228"/>
      <c r="HF130" s="276">
        <f t="shared" si="53"/>
        <v>0</v>
      </c>
      <c r="HG130" s="276">
        <f>List1_1[[#This Row],[HR 1 Rate 
(autofill)]]*List1_1[[#This Row],[HR 1 Effort ]]</f>
        <v>0</v>
      </c>
      <c r="HH130" s="229"/>
      <c r="HI130" s="228"/>
      <c r="HJ130" s="276">
        <f t="shared" si="54"/>
        <v>0</v>
      </c>
      <c r="HK130" s="276">
        <f>List1_1[[#This Row],[HR 2 Effort ]]*List1_1[[#This Row],[HR 2 Rate 
(autofill)]]</f>
        <v>0</v>
      </c>
      <c r="HL130" s="228"/>
      <c r="HM130" s="228"/>
      <c r="HN130" s="276">
        <f t="shared" si="55"/>
        <v>0</v>
      </c>
      <c r="HO130" s="276">
        <f>List1_1[[#This Row],[HR 3 Rate 
(autofill)]]*List1_1[[#This Row],[HR 3 Effort ]]</f>
        <v>0</v>
      </c>
      <c r="HP130" s="229"/>
      <c r="HQ130" s="228"/>
      <c r="HR130" s="276">
        <f t="shared" si="56"/>
        <v>0</v>
      </c>
      <c r="HS130" s="276">
        <f>List1_1[[#This Row],[HR 4 Rate 
(autofill)]]*List1_1[[#This Row],[HR 4 Effort ]]</f>
        <v>0</v>
      </c>
      <c r="HT130" s="229"/>
      <c r="HU130" s="230">
        <f>List1_1[[#This Row],[HR 1 cost estimate
(autofill)]]+List1_1[[#This Row],[HR 2 cost estimate 
(autofill)]]+List1_1[[#This Row],[HR 3 cost estimate 
(autofill)]]+List1_1[[#This Row],[HR 4 cost estimate 
(autofill)]]</f>
        <v>0</v>
      </c>
      <c r="HV130" s="229"/>
      <c r="HW130" s="229"/>
      <c r="HX130" s="231">
        <f>List1_1[[#This Row],[HR subtotal]]+List1_1[[#This Row],[Estimated Cost of goods &amp; materials / other]]</f>
        <v>0</v>
      </c>
      <c r="HY130" s="232">
        <f>(List1_1[[#This Row],[Total Estimated Cost ]]*List1_1[[#This Row],[Percent Complete]])/100</f>
        <v>0</v>
      </c>
      <c r="HZ130" s="233">
        <f t="shared" si="92"/>
        <v>0</v>
      </c>
      <c r="IA130" s="233">
        <f t="shared" si="92"/>
        <v>0</v>
      </c>
      <c r="IB130" s="233">
        <f t="shared" si="92"/>
        <v>0</v>
      </c>
      <c r="IC130" s="233">
        <f t="shared" si="92"/>
        <v>0</v>
      </c>
      <c r="ID130" s="233">
        <f t="shared" si="92"/>
        <v>0</v>
      </c>
      <c r="IE130" s="233">
        <f t="shared" si="92"/>
        <v>0</v>
      </c>
      <c r="IF130" s="233">
        <f t="shared" si="92"/>
        <v>0</v>
      </c>
      <c r="IG130" s="233">
        <f t="shared" si="92"/>
        <v>0</v>
      </c>
      <c r="IH130" s="233">
        <f t="shared" si="92"/>
        <v>0</v>
      </c>
      <c r="II130" s="233">
        <f t="shared" si="92"/>
        <v>0</v>
      </c>
      <c r="IJ130" s="233">
        <f t="shared" si="92"/>
        <v>0</v>
      </c>
      <c r="IK130" s="233">
        <f t="shared" si="92"/>
        <v>0</v>
      </c>
      <c r="IL130" s="233">
        <f t="shared" si="58"/>
        <v>0</v>
      </c>
      <c r="IM130" s="245">
        <f t="shared" si="59"/>
        <v>0</v>
      </c>
      <c r="IN130" s="246">
        <f t="shared" si="60"/>
        <v>0</v>
      </c>
      <c r="IO130" s="235"/>
      <c r="IP130" s="236">
        <f>List1_1[[#This Row],[Total Estimated Cost ]]-List1_1[[#This Row],[Actual Cost]]</f>
        <v>0</v>
      </c>
      <c r="IQ130" s="237"/>
      <c r="IR130" s="237"/>
      <c r="IS130" s="238"/>
      <c r="IT130" s="239"/>
      <c r="IU130" s="240">
        <f t="shared" si="78"/>
        <v>0</v>
      </c>
      <c r="IV130" s="240">
        <f t="shared" si="79"/>
        <v>0</v>
      </c>
      <c r="IW130" s="240">
        <f t="shared" si="80"/>
        <v>0</v>
      </c>
      <c r="IX130" s="240">
        <f t="shared" si="81"/>
        <v>0</v>
      </c>
      <c r="IY130" s="240">
        <f t="shared" si="82"/>
        <v>0</v>
      </c>
      <c r="IZ130" s="240">
        <f t="shared" si="83"/>
        <v>0</v>
      </c>
      <c r="JA130" s="240">
        <f t="shared" si="84"/>
        <v>0</v>
      </c>
      <c r="JB130" s="240">
        <f t="shared" si="85"/>
        <v>0</v>
      </c>
      <c r="JC130" s="240">
        <f t="shared" si="86"/>
        <v>0</v>
      </c>
      <c r="JD130" s="240">
        <f t="shared" si="87"/>
        <v>0</v>
      </c>
      <c r="JE130" s="240">
        <f t="shared" si="88"/>
        <v>0</v>
      </c>
      <c r="JF130" s="240">
        <f t="shared" si="89"/>
        <v>0</v>
      </c>
      <c r="JG130" s="240">
        <f t="shared" si="90"/>
        <v>0</v>
      </c>
      <c r="JH130" s="241">
        <f t="shared" si="91"/>
        <v>0</v>
      </c>
      <c r="JI130" s="307"/>
      <c r="JJ130" s="243"/>
    </row>
    <row r="131" spans="1:270" x14ac:dyDescent="0.55000000000000004">
      <c r="A131" s="213">
        <v>120</v>
      </c>
      <c r="B131" s="214"/>
      <c r="C131" s="215"/>
      <c r="D131" s="215"/>
      <c r="E131" s="215"/>
      <c r="F131" s="215"/>
      <c r="G131" s="215"/>
      <c r="H131" s="215"/>
      <c r="I131" s="215" t="s">
        <v>561</v>
      </c>
      <c r="J131" s="216">
        <v>0</v>
      </c>
      <c r="K131" s="217" t="str">
        <f t="shared" si="75"/>
        <v>not done</v>
      </c>
      <c r="L131" s="64"/>
      <c r="M131" s="219"/>
      <c r="N131" s="220" t="e">
        <f>List1_1[[#This Row],[Latest start date]]</f>
        <v>#VALUE!</v>
      </c>
      <c r="O131" s="221" t="str">
        <f t="shared" si="50"/>
        <v/>
      </c>
      <c r="P131" s="222" t="e">
        <f t="shared" si="51"/>
        <v>#VALUE!</v>
      </c>
      <c r="Q131" s="223" t="e">
        <f t="shared" si="52"/>
        <v>#VALUE!</v>
      </c>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4"/>
      <c r="BA131" s="224"/>
      <c r="BB131" s="224"/>
      <c r="BC131" s="224"/>
      <c r="BD131" s="224"/>
      <c r="BE131" s="224"/>
      <c r="BF131" s="224"/>
      <c r="BG131" s="224"/>
      <c r="BH131" s="224"/>
      <c r="BI131" s="224"/>
      <c r="BJ131" s="224"/>
      <c r="BK131" s="224"/>
      <c r="BL131" s="224"/>
      <c r="BM131" s="224"/>
      <c r="BN131" s="224"/>
      <c r="BO131" s="224"/>
      <c r="BP131" s="224"/>
      <c r="BQ131" s="224"/>
      <c r="BR131" s="224"/>
      <c r="BS131" s="224"/>
      <c r="BT131" s="224"/>
      <c r="BU131" s="224"/>
      <c r="BV131" s="224"/>
      <c r="BW131" s="224"/>
      <c r="BX131" s="224"/>
      <c r="BY131" s="224"/>
      <c r="BZ131" s="224"/>
      <c r="CA131" s="224"/>
      <c r="CB131" s="224"/>
      <c r="CC131" s="224"/>
      <c r="CD131" s="224"/>
      <c r="CE131" s="224"/>
      <c r="CF131" s="224"/>
      <c r="CG131" s="224"/>
      <c r="CH131" s="224"/>
      <c r="CI131" s="224"/>
      <c r="CJ131" s="224"/>
      <c r="CK131" s="224"/>
      <c r="CL131" s="224"/>
      <c r="CM131" s="224"/>
      <c r="CN131" s="224"/>
      <c r="CO131" s="224"/>
      <c r="CP131" s="224"/>
      <c r="CQ131" s="224"/>
      <c r="CR131" s="224"/>
      <c r="CS131" s="224"/>
      <c r="CT131" s="224"/>
      <c r="CU131" s="224"/>
      <c r="CV131" s="224"/>
      <c r="CW131" s="224"/>
      <c r="CX131" s="224"/>
      <c r="CY131" s="224"/>
      <c r="CZ131" s="224"/>
      <c r="DA131" s="224"/>
      <c r="DB131" s="224"/>
      <c r="DC131" s="224"/>
      <c r="DD131" s="224"/>
      <c r="DE131" s="224"/>
      <c r="DF131" s="224"/>
      <c r="DG131" s="224"/>
      <c r="DH131" s="224"/>
      <c r="DI131" s="224"/>
      <c r="DJ131" s="224"/>
      <c r="DK131" s="224"/>
      <c r="DL131" s="224"/>
      <c r="DM131" s="224"/>
      <c r="DN131" s="224"/>
      <c r="DO131" s="224"/>
      <c r="DP131" s="224"/>
      <c r="DQ131" s="224"/>
      <c r="DR131" s="224"/>
      <c r="DS131" s="224"/>
      <c r="DT131" s="224"/>
      <c r="DU131" s="224"/>
      <c r="DV131" s="224"/>
      <c r="DW131" s="224"/>
      <c r="DX131" s="224"/>
      <c r="DY131" s="224"/>
      <c r="DZ131" s="224"/>
      <c r="EA131" s="224"/>
      <c r="EB131" s="224"/>
      <c r="EC131" s="224"/>
      <c r="ED131" s="224"/>
      <c r="EE131" s="224"/>
      <c r="EF131" s="224"/>
      <c r="EG131" s="224"/>
      <c r="EH131" s="224"/>
      <c r="EI131" s="224"/>
      <c r="EJ131" s="224"/>
      <c r="EK131" s="224"/>
      <c r="EL131" s="224"/>
      <c r="EM131" s="224"/>
      <c r="EN131" s="224"/>
      <c r="EO131" s="224"/>
      <c r="EP131" s="224"/>
      <c r="EQ131" s="224"/>
      <c r="ER131" s="224"/>
      <c r="ES131" s="224"/>
      <c r="ET131" s="224"/>
      <c r="EU131" s="224"/>
      <c r="EV131" s="224"/>
      <c r="EW131" s="224"/>
      <c r="EX131" s="224"/>
      <c r="EY131" s="224"/>
      <c r="EZ131" s="224"/>
      <c r="FA131" s="224"/>
      <c r="FB131" s="224"/>
      <c r="FC131" s="224"/>
      <c r="FD131" s="224"/>
      <c r="FE131" s="224"/>
      <c r="FF131" s="224"/>
      <c r="FG131" s="224"/>
      <c r="FH131" s="224"/>
      <c r="FI131" s="224"/>
      <c r="FJ131" s="224"/>
      <c r="FK131" s="224"/>
      <c r="FL131" s="224"/>
      <c r="FM131" s="224"/>
      <c r="FN131" s="224"/>
      <c r="FO131" s="224"/>
      <c r="FP131" s="224"/>
      <c r="FQ131" s="224"/>
      <c r="FR131" s="224"/>
      <c r="FS131" s="224"/>
      <c r="FT131" s="224"/>
      <c r="FU131" s="224"/>
      <c r="FV131" s="224"/>
      <c r="FW131" s="224"/>
      <c r="FX131" s="224"/>
      <c r="FY131" s="224"/>
      <c r="FZ131" s="224"/>
      <c r="GA131" s="224"/>
      <c r="GB131" s="224"/>
      <c r="GC131" s="224"/>
      <c r="GD131" s="224"/>
      <c r="GE131" s="224"/>
      <c r="GF131" s="224"/>
      <c r="GG131" s="224"/>
      <c r="GH131" s="224"/>
      <c r="GI131" s="224"/>
      <c r="GJ131" s="224"/>
      <c r="GK131" s="224"/>
      <c r="GL131" s="224"/>
      <c r="GM131" s="224"/>
      <c r="GN131" s="224"/>
      <c r="GO131" s="224"/>
      <c r="GP131" s="218"/>
      <c r="GQ131" s="244"/>
      <c r="GR131" s="244"/>
      <c r="GS131" s="244"/>
      <c r="GT131" s="244"/>
      <c r="GU131" s="244"/>
      <c r="GV131" s="226"/>
      <c r="GW131" s="244"/>
      <c r="GX131" s="226"/>
      <c r="GY131" s="226"/>
      <c r="GZ131" s="226"/>
      <c r="HA131" s="226"/>
      <c r="HB131" s="226"/>
      <c r="HC131" s="227"/>
      <c r="HD131" s="228"/>
      <c r="HE131" s="228"/>
      <c r="HF131" s="276">
        <f t="shared" si="53"/>
        <v>0</v>
      </c>
      <c r="HG131" s="276">
        <f>List1_1[[#This Row],[HR 1 Rate 
(autofill)]]*List1_1[[#This Row],[HR 1 Effort ]]</f>
        <v>0</v>
      </c>
      <c r="HH131" s="229"/>
      <c r="HI131" s="228"/>
      <c r="HJ131" s="276">
        <f t="shared" si="54"/>
        <v>0</v>
      </c>
      <c r="HK131" s="276">
        <f>List1_1[[#This Row],[HR 2 Effort ]]*List1_1[[#This Row],[HR 2 Rate 
(autofill)]]</f>
        <v>0</v>
      </c>
      <c r="HL131" s="228"/>
      <c r="HM131" s="228"/>
      <c r="HN131" s="276">
        <f t="shared" si="55"/>
        <v>0</v>
      </c>
      <c r="HO131" s="276">
        <f>List1_1[[#This Row],[HR 3 Rate 
(autofill)]]*List1_1[[#This Row],[HR 3 Effort ]]</f>
        <v>0</v>
      </c>
      <c r="HP131" s="229"/>
      <c r="HQ131" s="228"/>
      <c r="HR131" s="276">
        <f t="shared" si="56"/>
        <v>0</v>
      </c>
      <c r="HS131" s="276">
        <f>List1_1[[#This Row],[HR 4 Rate 
(autofill)]]*List1_1[[#This Row],[HR 4 Effort ]]</f>
        <v>0</v>
      </c>
      <c r="HT131" s="229"/>
      <c r="HU131" s="230">
        <f>List1_1[[#This Row],[HR 1 cost estimate
(autofill)]]+List1_1[[#This Row],[HR 2 cost estimate 
(autofill)]]+List1_1[[#This Row],[HR 3 cost estimate 
(autofill)]]+List1_1[[#This Row],[HR 4 cost estimate 
(autofill)]]</f>
        <v>0</v>
      </c>
      <c r="HV131" s="229"/>
      <c r="HW131" s="229"/>
      <c r="HX131" s="231">
        <f>List1_1[[#This Row],[HR subtotal]]+List1_1[[#This Row],[Estimated Cost of goods &amp; materials / other]]</f>
        <v>0</v>
      </c>
      <c r="HY131" s="232">
        <f>(List1_1[[#This Row],[Total Estimated Cost ]]*List1_1[[#This Row],[Percent Complete]])/100</f>
        <v>0</v>
      </c>
      <c r="HZ131" s="233">
        <f t="shared" si="92"/>
        <v>0</v>
      </c>
      <c r="IA131" s="233">
        <f t="shared" si="92"/>
        <v>0</v>
      </c>
      <c r="IB131" s="233">
        <f t="shared" si="92"/>
        <v>0</v>
      </c>
      <c r="IC131" s="233">
        <f t="shared" si="92"/>
        <v>0</v>
      </c>
      <c r="ID131" s="233">
        <f t="shared" si="92"/>
        <v>0</v>
      </c>
      <c r="IE131" s="233">
        <f t="shared" si="92"/>
        <v>0</v>
      </c>
      <c r="IF131" s="233">
        <f t="shared" si="92"/>
        <v>0</v>
      </c>
      <c r="IG131" s="233">
        <f t="shared" si="92"/>
        <v>0</v>
      </c>
      <c r="IH131" s="233">
        <f t="shared" si="92"/>
        <v>0</v>
      </c>
      <c r="II131" s="233">
        <f t="shared" si="92"/>
        <v>0</v>
      </c>
      <c r="IJ131" s="233">
        <f t="shared" si="92"/>
        <v>0</v>
      </c>
      <c r="IK131" s="233">
        <f t="shared" si="92"/>
        <v>0</v>
      </c>
      <c r="IL131" s="233">
        <f t="shared" si="58"/>
        <v>0</v>
      </c>
      <c r="IM131" s="245">
        <f t="shared" si="59"/>
        <v>0</v>
      </c>
      <c r="IN131" s="246">
        <f t="shared" si="60"/>
        <v>0</v>
      </c>
      <c r="IO131" s="235"/>
      <c r="IP131" s="236">
        <f>List1_1[[#This Row],[Total Estimated Cost ]]-List1_1[[#This Row],[Actual Cost]]</f>
        <v>0</v>
      </c>
      <c r="IQ131" s="237"/>
      <c r="IR131" s="237"/>
      <c r="IS131" s="238"/>
      <c r="IT131" s="239"/>
      <c r="IU131" s="240">
        <f t="shared" si="78"/>
        <v>0</v>
      </c>
      <c r="IV131" s="240">
        <f t="shared" si="79"/>
        <v>0</v>
      </c>
      <c r="IW131" s="240">
        <f t="shared" si="80"/>
        <v>0</v>
      </c>
      <c r="IX131" s="240">
        <f t="shared" si="81"/>
        <v>0</v>
      </c>
      <c r="IY131" s="240">
        <f t="shared" si="82"/>
        <v>0</v>
      </c>
      <c r="IZ131" s="240">
        <f t="shared" si="83"/>
        <v>0</v>
      </c>
      <c r="JA131" s="240">
        <f t="shared" si="84"/>
        <v>0</v>
      </c>
      <c r="JB131" s="240">
        <f t="shared" si="85"/>
        <v>0</v>
      </c>
      <c r="JC131" s="240">
        <f t="shared" si="86"/>
        <v>0</v>
      </c>
      <c r="JD131" s="240">
        <f t="shared" si="87"/>
        <v>0</v>
      </c>
      <c r="JE131" s="240">
        <f t="shared" si="88"/>
        <v>0</v>
      </c>
      <c r="JF131" s="240">
        <f t="shared" si="89"/>
        <v>0</v>
      </c>
      <c r="JG131" s="240">
        <f t="shared" si="90"/>
        <v>0</v>
      </c>
      <c r="JH131" s="241">
        <f t="shared" si="91"/>
        <v>0</v>
      </c>
      <c r="JI131" s="307"/>
      <c r="JJ131" s="243"/>
    </row>
    <row r="132" spans="1:270" x14ac:dyDescent="0.55000000000000004">
      <c r="A132" s="213">
        <v>121</v>
      </c>
      <c r="B132" s="214"/>
      <c r="C132" s="215"/>
      <c r="D132" s="215"/>
      <c r="E132" s="215"/>
      <c r="F132" s="215"/>
      <c r="G132" s="215"/>
      <c r="H132" s="215"/>
      <c r="I132" s="215" t="s">
        <v>561</v>
      </c>
      <c r="J132" s="216">
        <v>0</v>
      </c>
      <c r="K132" s="217" t="str">
        <f t="shared" si="75"/>
        <v>not done</v>
      </c>
      <c r="L132" s="64"/>
      <c r="M132" s="219"/>
      <c r="N132" s="220" t="e">
        <f>List1_1[[#This Row],[Latest start date]]</f>
        <v>#VALUE!</v>
      </c>
      <c r="O132" s="221" t="str">
        <f t="shared" si="50"/>
        <v/>
      </c>
      <c r="P132" s="222" t="e">
        <f t="shared" si="51"/>
        <v>#VALUE!</v>
      </c>
      <c r="Q132" s="223" t="e">
        <f t="shared" si="52"/>
        <v>#VALUE!</v>
      </c>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4"/>
      <c r="BT132" s="224"/>
      <c r="BU132" s="224"/>
      <c r="BV132" s="224"/>
      <c r="BW132" s="224"/>
      <c r="BX132" s="224"/>
      <c r="BY132" s="224"/>
      <c r="BZ132" s="224"/>
      <c r="CA132" s="224"/>
      <c r="CB132" s="224"/>
      <c r="CC132" s="224"/>
      <c r="CD132" s="224"/>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224"/>
      <c r="DQ132" s="224"/>
      <c r="DR132" s="224"/>
      <c r="DS132" s="224"/>
      <c r="DT132" s="224"/>
      <c r="DU132" s="224"/>
      <c r="DV132" s="224"/>
      <c r="DW132" s="224"/>
      <c r="DX132" s="224"/>
      <c r="DY132" s="224"/>
      <c r="DZ132" s="224"/>
      <c r="EA132" s="224"/>
      <c r="EB132" s="224"/>
      <c r="EC132" s="224"/>
      <c r="ED132" s="224"/>
      <c r="EE132" s="224"/>
      <c r="EF132" s="224"/>
      <c r="EG132" s="224"/>
      <c r="EH132" s="224"/>
      <c r="EI132" s="224"/>
      <c r="EJ132" s="224"/>
      <c r="EK132" s="224"/>
      <c r="EL132" s="224"/>
      <c r="EM132" s="224"/>
      <c r="EN132" s="224"/>
      <c r="EO132" s="224"/>
      <c r="EP132" s="224"/>
      <c r="EQ132" s="224"/>
      <c r="ER132" s="224"/>
      <c r="ES132" s="224"/>
      <c r="ET132" s="224"/>
      <c r="EU132" s="224"/>
      <c r="EV132" s="224"/>
      <c r="EW132" s="224"/>
      <c r="EX132" s="224"/>
      <c r="EY132" s="224"/>
      <c r="EZ132" s="224"/>
      <c r="FA132" s="224"/>
      <c r="FB132" s="224"/>
      <c r="FC132" s="224"/>
      <c r="FD132" s="224"/>
      <c r="FE132" s="224"/>
      <c r="FF132" s="224"/>
      <c r="FG132" s="224"/>
      <c r="FH132" s="224"/>
      <c r="FI132" s="224"/>
      <c r="FJ132" s="224"/>
      <c r="FK132" s="224"/>
      <c r="FL132" s="224"/>
      <c r="FM132" s="224"/>
      <c r="FN132" s="224"/>
      <c r="FO132" s="224"/>
      <c r="FP132" s="224"/>
      <c r="FQ132" s="224"/>
      <c r="FR132" s="224"/>
      <c r="FS132" s="224"/>
      <c r="FT132" s="224"/>
      <c r="FU132" s="224"/>
      <c r="FV132" s="224"/>
      <c r="FW132" s="224"/>
      <c r="FX132" s="224"/>
      <c r="FY132" s="224"/>
      <c r="FZ132" s="224"/>
      <c r="GA132" s="224"/>
      <c r="GB132" s="224"/>
      <c r="GC132" s="224"/>
      <c r="GD132" s="224"/>
      <c r="GE132" s="224"/>
      <c r="GF132" s="224"/>
      <c r="GG132" s="224"/>
      <c r="GH132" s="224"/>
      <c r="GI132" s="224"/>
      <c r="GJ132" s="224"/>
      <c r="GK132" s="224"/>
      <c r="GL132" s="224"/>
      <c r="GM132" s="224"/>
      <c r="GN132" s="224"/>
      <c r="GO132" s="224"/>
      <c r="GP132" s="218"/>
      <c r="GQ132" s="244"/>
      <c r="GR132" s="244"/>
      <c r="GS132" s="244"/>
      <c r="GT132" s="244"/>
      <c r="GU132" s="244"/>
      <c r="GV132" s="226"/>
      <c r="GW132" s="244"/>
      <c r="GX132" s="226"/>
      <c r="GY132" s="226"/>
      <c r="GZ132" s="226"/>
      <c r="HA132" s="226"/>
      <c r="HB132" s="226"/>
      <c r="HC132" s="227"/>
      <c r="HD132" s="228"/>
      <c r="HE132" s="228"/>
      <c r="HF132" s="276">
        <f t="shared" si="53"/>
        <v>0</v>
      </c>
      <c r="HG132" s="276">
        <f>List1_1[[#This Row],[HR 1 Rate 
(autofill)]]*List1_1[[#This Row],[HR 1 Effort ]]</f>
        <v>0</v>
      </c>
      <c r="HH132" s="229"/>
      <c r="HI132" s="228"/>
      <c r="HJ132" s="276">
        <f t="shared" si="54"/>
        <v>0</v>
      </c>
      <c r="HK132" s="276">
        <f>List1_1[[#This Row],[HR 2 Effort ]]*List1_1[[#This Row],[HR 2 Rate 
(autofill)]]</f>
        <v>0</v>
      </c>
      <c r="HL132" s="228"/>
      <c r="HM132" s="228"/>
      <c r="HN132" s="276">
        <f t="shared" si="55"/>
        <v>0</v>
      </c>
      <c r="HO132" s="276">
        <f>List1_1[[#This Row],[HR 3 Rate 
(autofill)]]*List1_1[[#This Row],[HR 3 Effort ]]</f>
        <v>0</v>
      </c>
      <c r="HP132" s="229"/>
      <c r="HQ132" s="228"/>
      <c r="HR132" s="276">
        <f t="shared" si="56"/>
        <v>0</v>
      </c>
      <c r="HS132" s="276">
        <f>List1_1[[#This Row],[HR 4 Rate 
(autofill)]]*List1_1[[#This Row],[HR 4 Effort ]]</f>
        <v>0</v>
      </c>
      <c r="HT132" s="229"/>
      <c r="HU132" s="230">
        <f>List1_1[[#This Row],[HR 1 cost estimate
(autofill)]]+List1_1[[#This Row],[HR 2 cost estimate 
(autofill)]]+List1_1[[#This Row],[HR 3 cost estimate 
(autofill)]]+List1_1[[#This Row],[HR 4 cost estimate 
(autofill)]]</f>
        <v>0</v>
      </c>
      <c r="HV132" s="229"/>
      <c r="HW132" s="229"/>
      <c r="HX132" s="231">
        <f>List1_1[[#This Row],[HR subtotal]]+List1_1[[#This Row],[Estimated Cost of goods &amp; materials / other]]</f>
        <v>0</v>
      </c>
      <c r="HY132" s="232">
        <f>(List1_1[[#This Row],[Total Estimated Cost ]]*List1_1[[#This Row],[Percent Complete]])/100</f>
        <v>0</v>
      </c>
      <c r="HZ132" s="233">
        <f t="shared" si="92"/>
        <v>0</v>
      </c>
      <c r="IA132" s="233">
        <f t="shared" si="92"/>
        <v>0</v>
      </c>
      <c r="IB132" s="233">
        <f t="shared" si="92"/>
        <v>0</v>
      </c>
      <c r="IC132" s="233">
        <f t="shared" si="92"/>
        <v>0</v>
      </c>
      <c r="ID132" s="233">
        <f t="shared" si="92"/>
        <v>0</v>
      </c>
      <c r="IE132" s="233">
        <f t="shared" si="92"/>
        <v>0</v>
      </c>
      <c r="IF132" s="233">
        <f t="shared" si="92"/>
        <v>0</v>
      </c>
      <c r="IG132" s="233">
        <f t="shared" si="92"/>
        <v>0</v>
      </c>
      <c r="IH132" s="233">
        <f t="shared" si="92"/>
        <v>0</v>
      </c>
      <c r="II132" s="233">
        <f t="shared" si="92"/>
        <v>0</v>
      </c>
      <c r="IJ132" s="233">
        <f t="shared" si="92"/>
        <v>0</v>
      </c>
      <c r="IK132" s="233">
        <f t="shared" si="92"/>
        <v>0</v>
      </c>
      <c r="IL132" s="233">
        <f t="shared" si="58"/>
        <v>0</v>
      </c>
      <c r="IM132" s="245">
        <f t="shared" si="59"/>
        <v>0</v>
      </c>
      <c r="IN132" s="246">
        <f t="shared" si="60"/>
        <v>0</v>
      </c>
      <c r="IO132" s="235"/>
      <c r="IP132" s="236">
        <f>List1_1[[#This Row],[Total Estimated Cost ]]-List1_1[[#This Row],[Actual Cost]]</f>
        <v>0</v>
      </c>
      <c r="IQ132" s="237"/>
      <c r="IR132" s="237"/>
      <c r="IS132" s="238"/>
      <c r="IT132" s="239"/>
      <c r="IU132" s="240">
        <f t="shared" si="78"/>
        <v>0</v>
      </c>
      <c r="IV132" s="240">
        <f t="shared" si="79"/>
        <v>0</v>
      </c>
      <c r="IW132" s="240">
        <f t="shared" si="80"/>
        <v>0</v>
      </c>
      <c r="IX132" s="240">
        <f t="shared" si="81"/>
        <v>0</v>
      </c>
      <c r="IY132" s="240">
        <f t="shared" si="82"/>
        <v>0</v>
      </c>
      <c r="IZ132" s="240">
        <f t="shared" si="83"/>
        <v>0</v>
      </c>
      <c r="JA132" s="240">
        <f t="shared" si="84"/>
        <v>0</v>
      </c>
      <c r="JB132" s="240">
        <f t="shared" si="85"/>
        <v>0</v>
      </c>
      <c r="JC132" s="240">
        <f t="shared" si="86"/>
        <v>0</v>
      </c>
      <c r="JD132" s="240">
        <f t="shared" si="87"/>
        <v>0</v>
      </c>
      <c r="JE132" s="240">
        <f t="shared" si="88"/>
        <v>0</v>
      </c>
      <c r="JF132" s="240">
        <f t="shared" si="89"/>
        <v>0</v>
      </c>
      <c r="JG132" s="240">
        <f t="shared" si="90"/>
        <v>0</v>
      </c>
      <c r="JH132" s="241">
        <f t="shared" si="91"/>
        <v>0</v>
      </c>
      <c r="JI132" s="307"/>
      <c r="JJ132" s="243"/>
    </row>
    <row r="133" spans="1:270" x14ac:dyDescent="0.55000000000000004">
      <c r="A133" s="213">
        <v>122</v>
      </c>
      <c r="B133" s="214"/>
      <c r="C133" s="215"/>
      <c r="D133" s="215"/>
      <c r="E133" s="215"/>
      <c r="F133" s="215"/>
      <c r="G133" s="215"/>
      <c r="H133" s="215"/>
      <c r="I133" s="215" t="s">
        <v>561</v>
      </c>
      <c r="J133" s="216">
        <v>0</v>
      </c>
      <c r="K133" s="217" t="str">
        <f t="shared" si="75"/>
        <v>not done</v>
      </c>
      <c r="L133" s="64"/>
      <c r="M133" s="219"/>
      <c r="N133" s="220" t="e">
        <f>List1_1[[#This Row],[Latest start date]]</f>
        <v>#VALUE!</v>
      </c>
      <c r="O133" s="221" t="str">
        <f t="shared" si="50"/>
        <v/>
      </c>
      <c r="P133" s="222" t="e">
        <f t="shared" si="51"/>
        <v>#VALUE!</v>
      </c>
      <c r="Q133" s="223" t="e">
        <f t="shared" si="52"/>
        <v>#VALUE!</v>
      </c>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24"/>
      <c r="BO133" s="224"/>
      <c r="BP133" s="224"/>
      <c r="BQ133" s="224"/>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224"/>
      <c r="CM133" s="224"/>
      <c r="CN133" s="224"/>
      <c r="CO133" s="224"/>
      <c r="CP133" s="224"/>
      <c r="CQ133" s="224"/>
      <c r="CR133" s="224"/>
      <c r="CS133" s="224"/>
      <c r="CT133" s="224"/>
      <c r="CU133" s="224"/>
      <c r="CV133" s="224"/>
      <c r="CW133" s="224"/>
      <c r="CX133" s="224"/>
      <c r="CY133" s="224"/>
      <c r="CZ133" s="224"/>
      <c r="DA133" s="224"/>
      <c r="DB133" s="224"/>
      <c r="DC133" s="224"/>
      <c r="DD133" s="224"/>
      <c r="DE133" s="224"/>
      <c r="DF133" s="224"/>
      <c r="DG133" s="224"/>
      <c r="DH133" s="224"/>
      <c r="DI133" s="224"/>
      <c r="DJ133" s="224"/>
      <c r="DK133" s="224"/>
      <c r="DL133" s="224"/>
      <c r="DM133" s="224"/>
      <c r="DN133" s="224"/>
      <c r="DO133" s="224"/>
      <c r="DP133" s="224"/>
      <c r="DQ133" s="224"/>
      <c r="DR133" s="224"/>
      <c r="DS133" s="224"/>
      <c r="DT133" s="224"/>
      <c r="DU133" s="224"/>
      <c r="DV133" s="224"/>
      <c r="DW133" s="224"/>
      <c r="DX133" s="224"/>
      <c r="DY133" s="224"/>
      <c r="DZ133" s="224"/>
      <c r="EA133" s="224"/>
      <c r="EB133" s="224"/>
      <c r="EC133" s="224"/>
      <c r="ED133" s="224"/>
      <c r="EE133" s="224"/>
      <c r="EF133" s="224"/>
      <c r="EG133" s="224"/>
      <c r="EH133" s="224"/>
      <c r="EI133" s="224"/>
      <c r="EJ133" s="224"/>
      <c r="EK133" s="224"/>
      <c r="EL133" s="224"/>
      <c r="EM133" s="224"/>
      <c r="EN133" s="224"/>
      <c r="EO133" s="224"/>
      <c r="EP133" s="224"/>
      <c r="EQ133" s="224"/>
      <c r="ER133" s="224"/>
      <c r="ES133" s="224"/>
      <c r="ET133" s="224"/>
      <c r="EU133" s="224"/>
      <c r="EV133" s="224"/>
      <c r="EW133" s="224"/>
      <c r="EX133" s="224"/>
      <c r="EY133" s="224"/>
      <c r="EZ133" s="224"/>
      <c r="FA133" s="224"/>
      <c r="FB133" s="224"/>
      <c r="FC133" s="224"/>
      <c r="FD133" s="224"/>
      <c r="FE133" s="224"/>
      <c r="FF133" s="224"/>
      <c r="FG133" s="224"/>
      <c r="FH133" s="224"/>
      <c r="FI133" s="224"/>
      <c r="FJ133" s="224"/>
      <c r="FK133" s="224"/>
      <c r="FL133" s="224"/>
      <c r="FM133" s="224"/>
      <c r="FN133" s="224"/>
      <c r="FO133" s="224"/>
      <c r="FP133" s="224"/>
      <c r="FQ133" s="224"/>
      <c r="FR133" s="224"/>
      <c r="FS133" s="224"/>
      <c r="FT133" s="224"/>
      <c r="FU133" s="224"/>
      <c r="FV133" s="224"/>
      <c r="FW133" s="224"/>
      <c r="FX133" s="224"/>
      <c r="FY133" s="224"/>
      <c r="FZ133" s="224"/>
      <c r="GA133" s="224"/>
      <c r="GB133" s="224"/>
      <c r="GC133" s="224"/>
      <c r="GD133" s="224"/>
      <c r="GE133" s="224"/>
      <c r="GF133" s="224"/>
      <c r="GG133" s="224"/>
      <c r="GH133" s="224"/>
      <c r="GI133" s="224"/>
      <c r="GJ133" s="224"/>
      <c r="GK133" s="224"/>
      <c r="GL133" s="224"/>
      <c r="GM133" s="224"/>
      <c r="GN133" s="224"/>
      <c r="GO133" s="224"/>
      <c r="GP133" s="218"/>
      <c r="GQ133" s="244"/>
      <c r="GR133" s="244"/>
      <c r="GS133" s="244"/>
      <c r="GT133" s="244"/>
      <c r="GU133" s="244"/>
      <c r="GV133" s="226"/>
      <c r="GW133" s="244"/>
      <c r="GX133" s="226"/>
      <c r="GY133" s="226"/>
      <c r="GZ133" s="226"/>
      <c r="HA133" s="226"/>
      <c r="HB133" s="226"/>
      <c r="HC133" s="227"/>
      <c r="HD133" s="228"/>
      <c r="HE133" s="228"/>
      <c r="HF133" s="276">
        <f t="shared" si="53"/>
        <v>0</v>
      </c>
      <c r="HG133" s="276">
        <f>List1_1[[#This Row],[HR 1 Rate 
(autofill)]]*List1_1[[#This Row],[HR 1 Effort ]]</f>
        <v>0</v>
      </c>
      <c r="HH133" s="229"/>
      <c r="HI133" s="228"/>
      <c r="HJ133" s="276">
        <f t="shared" si="54"/>
        <v>0</v>
      </c>
      <c r="HK133" s="276">
        <f>List1_1[[#This Row],[HR 2 Effort ]]*List1_1[[#This Row],[HR 2 Rate 
(autofill)]]</f>
        <v>0</v>
      </c>
      <c r="HL133" s="228"/>
      <c r="HM133" s="228"/>
      <c r="HN133" s="276">
        <f t="shared" si="55"/>
        <v>0</v>
      </c>
      <c r="HO133" s="276">
        <f>List1_1[[#This Row],[HR 3 Rate 
(autofill)]]*List1_1[[#This Row],[HR 3 Effort ]]</f>
        <v>0</v>
      </c>
      <c r="HP133" s="229"/>
      <c r="HQ133" s="228"/>
      <c r="HR133" s="276">
        <f t="shared" si="56"/>
        <v>0</v>
      </c>
      <c r="HS133" s="276">
        <f>List1_1[[#This Row],[HR 4 Rate 
(autofill)]]*List1_1[[#This Row],[HR 4 Effort ]]</f>
        <v>0</v>
      </c>
      <c r="HT133" s="229"/>
      <c r="HU133" s="230">
        <f>List1_1[[#This Row],[HR 1 cost estimate
(autofill)]]+List1_1[[#This Row],[HR 2 cost estimate 
(autofill)]]+List1_1[[#This Row],[HR 3 cost estimate 
(autofill)]]+List1_1[[#This Row],[HR 4 cost estimate 
(autofill)]]</f>
        <v>0</v>
      </c>
      <c r="HV133" s="229"/>
      <c r="HW133" s="229"/>
      <c r="HX133" s="231">
        <f>List1_1[[#This Row],[HR subtotal]]+List1_1[[#This Row],[Estimated Cost of goods &amp; materials / other]]</f>
        <v>0</v>
      </c>
      <c r="HY133" s="232">
        <f>(List1_1[[#This Row],[Total Estimated Cost ]]*List1_1[[#This Row],[Percent Complete]])/100</f>
        <v>0</v>
      </c>
      <c r="HZ133" s="233">
        <f t="shared" si="92"/>
        <v>0</v>
      </c>
      <c r="IA133" s="233">
        <f t="shared" si="92"/>
        <v>0</v>
      </c>
      <c r="IB133" s="233">
        <f t="shared" si="92"/>
        <v>0</v>
      </c>
      <c r="IC133" s="233">
        <f t="shared" si="92"/>
        <v>0</v>
      </c>
      <c r="ID133" s="233">
        <f t="shared" si="92"/>
        <v>0</v>
      </c>
      <c r="IE133" s="233">
        <f t="shared" si="92"/>
        <v>0</v>
      </c>
      <c r="IF133" s="233">
        <f t="shared" si="92"/>
        <v>0</v>
      </c>
      <c r="IG133" s="233">
        <f t="shared" si="92"/>
        <v>0</v>
      </c>
      <c r="IH133" s="233">
        <f t="shared" si="92"/>
        <v>0</v>
      </c>
      <c r="II133" s="233">
        <f t="shared" si="92"/>
        <v>0</v>
      </c>
      <c r="IJ133" s="233">
        <f t="shared" si="92"/>
        <v>0</v>
      </c>
      <c r="IK133" s="233">
        <f t="shared" si="92"/>
        <v>0</v>
      </c>
      <c r="IL133" s="233">
        <f t="shared" si="58"/>
        <v>0</v>
      </c>
      <c r="IM133" s="245">
        <f t="shared" si="59"/>
        <v>0</v>
      </c>
      <c r="IN133" s="246">
        <f t="shared" si="60"/>
        <v>0</v>
      </c>
      <c r="IO133" s="235"/>
      <c r="IP133" s="236">
        <f>List1_1[[#This Row],[Total Estimated Cost ]]-List1_1[[#This Row],[Actual Cost]]</f>
        <v>0</v>
      </c>
      <c r="IQ133" s="237"/>
      <c r="IR133" s="237"/>
      <c r="IS133" s="238"/>
      <c r="IT133" s="239"/>
      <c r="IU133" s="240">
        <f t="shared" si="78"/>
        <v>0</v>
      </c>
      <c r="IV133" s="240">
        <f t="shared" si="79"/>
        <v>0</v>
      </c>
      <c r="IW133" s="240">
        <f t="shared" si="80"/>
        <v>0</v>
      </c>
      <c r="IX133" s="240">
        <f t="shared" si="81"/>
        <v>0</v>
      </c>
      <c r="IY133" s="240">
        <f t="shared" si="82"/>
        <v>0</v>
      </c>
      <c r="IZ133" s="240">
        <f t="shared" si="83"/>
        <v>0</v>
      </c>
      <c r="JA133" s="240">
        <f t="shared" si="84"/>
        <v>0</v>
      </c>
      <c r="JB133" s="240">
        <f t="shared" si="85"/>
        <v>0</v>
      </c>
      <c r="JC133" s="240">
        <f t="shared" si="86"/>
        <v>0</v>
      </c>
      <c r="JD133" s="240">
        <f t="shared" si="87"/>
        <v>0</v>
      </c>
      <c r="JE133" s="240">
        <f t="shared" si="88"/>
        <v>0</v>
      </c>
      <c r="JF133" s="240">
        <f t="shared" si="89"/>
        <v>0</v>
      </c>
      <c r="JG133" s="240">
        <f t="shared" si="90"/>
        <v>0</v>
      </c>
      <c r="JH133" s="241">
        <f t="shared" si="91"/>
        <v>0</v>
      </c>
      <c r="JI133" s="307"/>
      <c r="JJ133" s="243"/>
    </row>
    <row r="134" spans="1:270" x14ac:dyDescent="0.55000000000000004">
      <c r="A134" s="213">
        <v>123</v>
      </c>
      <c r="B134" s="214"/>
      <c r="C134" s="215"/>
      <c r="D134" s="215"/>
      <c r="E134" s="215"/>
      <c r="F134" s="215"/>
      <c r="G134" s="215"/>
      <c r="H134" s="215"/>
      <c r="I134" s="215" t="s">
        <v>561</v>
      </c>
      <c r="J134" s="216">
        <v>0</v>
      </c>
      <c r="K134" s="217" t="str">
        <f t="shared" si="75"/>
        <v>not done</v>
      </c>
      <c r="L134" s="64"/>
      <c r="M134" s="219"/>
      <c r="N134" s="220" t="e">
        <f>List1_1[[#This Row],[Latest start date]]</f>
        <v>#VALUE!</v>
      </c>
      <c r="O134" s="221" t="str">
        <f t="shared" si="50"/>
        <v/>
      </c>
      <c r="P134" s="222" t="e">
        <f t="shared" si="51"/>
        <v>#VALUE!</v>
      </c>
      <c r="Q134" s="223" t="e">
        <f t="shared" si="52"/>
        <v>#VALUE!</v>
      </c>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224"/>
      <c r="BR134" s="224"/>
      <c r="BS134" s="224"/>
      <c r="BT134" s="224"/>
      <c r="BU134" s="224"/>
      <c r="BV134" s="224"/>
      <c r="BW134" s="224"/>
      <c r="BX134" s="224"/>
      <c r="BY134" s="224"/>
      <c r="BZ134" s="224"/>
      <c r="CA134" s="224"/>
      <c r="CB134" s="224"/>
      <c r="CC134" s="224"/>
      <c r="CD134" s="224"/>
      <c r="CE134" s="224"/>
      <c r="CF134" s="224"/>
      <c r="CG134" s="224"/>
      <c r="CH134" s="224"/>
      <c r="CI134" s="224"/>
      <c r="CJ134" s="224"/>
      <c r="CK134" s="224"/>
      <c r="CL134" s="224"/>
      <c r="CM134" s="224"/>
      <c r="CN134" s="224"/>
      <c r="CO134" s="224"/>
      <c r="CP134" s="224"/>
      <c r="CQ134" s="224"/>
      <c r="CR134" s="224"/>
      <c r="CS134" s="224"/>
      <c r="CT134" s="224"/>
      <c r="CU134" s="224"/>
      <c r="CV134" s="224"/>
      <c r="CW134" s="224"/>
      <c r="CX134" s="224"/>
      <c r="CY134" s="224"/>
      <c r="CZ134" s="224"/>
      <c r="DA134" s="224"/>
      <c r="DB134" s="224"/>
      <c r="DC134" s="224"/>
      <c r="DD134" s="224"/>
      <c r="DE134" s="224"/>
      <c r="DF134" s="224"/>
      <c r="DG134" s="224"/>
      <c r="DH134" s="224"/>
      <c r="DI134" s="224"/>
      <c r="DJ134" s="224"/>
      <c r="DK134" s="224"/>
      <c r="DL134" s="224"/>
      <c r="DM134" s="224"/>
      <c r="DN134" s="224"/>
      <c r="DO134" s="224"/>
      <c r="DP134" s="224"/>
      <c r="DQ134" s="224"/>
      <c r="DR134" s="224"/>
      <c r="DS134" s="224"/>
      <c r="DT134" s="224"/>
      <c r="DU134" s="224"/>
      <c r="DV134" s="224"/>
      <c r="DW134" s="224"/>
      <c r="DX134" s="224"/>
      <c r="DY134" s="224"/>
      <c r="DZ134" s="224"/>
      <c r="EA134" s="224"/>
      <c r="EB134" s="224"/>
      <c r="EC134" s="224"/>
      <c r="ED134" s="224"/>
      <c r="EE134" s="224"/>
      <c r="EF134" s="224"/>
      <c r="EG134" s="224"/>
      <c r="EH134" s="224"/>
      <c r="EI134" s="224"/>
      <c r="EJ134" s="224"/>
      <c r="EK134" s="224"/>
      <c r="EL134" s="224"/>
      <c r="EM134" s="224"/>
      <c r="EN134" s="224"/>
      <c r="EO134" s="224"/>
      <c r="EP134" s="224"/>
      <c r="EQ134" s="224"/>
      <c r="ER134" s="224"/>
      <c r="ES134" s="224"/>
      <c r="ET134" s="224"/>
      <c r="EU134" s="224"/>
      <c r="EV134" s="224"/>
      <c r="EW134" s="224"/>
      <c r="EX134" s="224"/>
      <c r="EY134" s="224"/>
      <c r="EZ134" s="224"/>
      <c r="FA134" s="224"/>
      <c r="FB134" s="224"/>
      <c r="FC134" s="224"/>
      <c r="FD134" s="224"/>
      <c r="FE134" s="224"/>
      <c r="FF134" s="224"/>
      <c r="FG134" s="224"/>
      <c r="FH134" s="224"/>
      <c r="FI134" s="224"/>
      <c r="FJ134" s="224"/>
      <c r="FK134" s="224"/>
      <c r="FL134" s="224"/>
      <c r="FM134" s="224"/>
      <c r="FN134" s="224"/>
      <c r="FO134" s="224"/>
      <c r="FP134" s="224"/>
      <c r="FQ134" s="224"/>
      <c r="FR134" s="224"/>
      <c r="FS134" s="224"/>
      <c r="FT134" s="224"/>
      <c r="FU134" s="224"/>
      <c r="FV134" s="224"/>
      <c r="FW134" s="224"/>
      <c r="FX134" s="224"/>
      <c r="FY134" s="224"/>
      <c r="FZ134" s="224"/>
      <c r="GA134" s="224"/>
      <c r="GB134" s="224"/>
      <c r="GC134" s="224"/>
      <c r="GD134" s="224"/>
      <c r="GE134" s="224"/>
      <c r="GF134" s="224"/>
      <c r="GG134" s="224"/>
      <c r="GH134" s="224"/>
      <c r="GI134" s="224"/>
      <c r="GJ134" s="224"/>
      <c r="GK134" s="224"/>
      <c r="GL134" s="224"/>
      <c r="GM134" s="224"/>
      <c r="GN134" s="224"/>
      <c r="GO134" s="224"/>
      <c r="GP134" s="218"/>
      <c r="GQ134" s="244"/>
      <c r="GR134" s="244"/>
      <c r="GS134" s="244"/>
      <c r="GT134" s="244"/>
      <c r="GU134" s="244"/>
      <c r="GV134" s="226"/>
      <c r="GW134" s="244"/>
      <c r="GX134" s="226"/>
      <c r="GY134" s="226"/>
      <c r="GZ134" s="226"/>
      <c r="HA134" s="226"/>
      <c r="HB134" s="226"/>
      <c r="HC134" s="227"/>
      <c r="HD134" s="228"/>
      <c r="HE134" s="228"/>
      <c r="HF134" s="276">
        <f t="shared" si="53"/>
        <v>0</v>
      </c>
      <c r="HG134" s="276">
        <f>List1_1[[#This Row],[HR 1 Rate 
(autofill)]]*List1_1[[#This Row],[HR 1 Effort ]]</f>
        <v>0</v>
      </c>
      <c r="HH134" s="229"/>
      <c r="HI134" s="228"/>
      <c r="HJ134" s="276">
        <f t="shared" si="54"/>
        <v>0</v>
      </c>
      <c r="HK134" s="276">
        <f>List1_1[[#This Row],[HR 2 Effort ]]*List1_1[[#This Row],[HR 2 Rate 
(autofill)]]</f>
        <v>0</v>
      </c>
      <c r="HL134" s="228"/>
      <c r="HM134" s="228"/>
      <c r="HN134" s="276">
        <f t="shared" si="55"/>
        <v>0</v>
      </c>
      <c r="HO134" s="276">
        <f>List1_1[[#This Row],[HR 3 Rate 
(autofill)]]*List1_1[[#This Row],[HR 3 Effort ]]</f>
        <v>0</v>
      </c>
      <c r="HP134" s="229"/>
      <c r="HQ134" s="228"/>
      <c r="HR134" s="276">
        <f t="shared" si="56"/>
        <v>0</v>
      </c>
      <c r="HS134" s="276">
        <f>List1_1[[#This Row],[HR 4 Rate 
(autofill)]]*List1_1[[#This Row],[HR 4 Effort ]]</f>
        <v>0</v>
      </c>
      <c r="HT134" s="229"/>
      <c r="HU134" s="230">
        <f>List1_1[[#This Row],[HR 1 cost estimate
(autofill)]]+List1_1[[#This Row],[HR 2 cost estimate 
(autofill)]]+List1_1[[#This Row],[HR 3 cost estimate 
(autofill)]]+List1_1[[#This Row],[HR 4 cost estimate 
(autofill)]]</f>
        <v>0</v>
      </c>
      <c r="HV134" s="229"/>
      <c r="HW134" s="229"/>
      <c r="HX134" s="231">
        <f>List1_1[[#This Row],[HR subtotal]]+List1_1[[#This Row],[Estimated Cost of goods &amp; materials / other]]</f>
        <v>0</v>
      </c>
      <c r="HY134" s="232">
        <f>(List1_1[[#This Row],[Total Estimated Cost ]]*List1_1[[#This Row],[Percent Complete]])/100</f>
        <v>0</v>
      </c>
      <c r="HZ134" s="233">
        <f t="shared" si="92"/>
        <v>0</v>
      </c>
      <c r="IA134" s="233">
        <f t="shared" si="92"/>
        <v>0</v>
      </c>
      <c r="IB134" s="233">
        <f t="shared" si="92"/>
        <v>0</v>
      </c>
      <c r="IC134" s="233">
        <f t="shared" si="92"/>
        <v>0</v>
      </c>
      <c r="ID134" s="233">
        <f t="shared" si="92"/>
        <v>0</v>
      </c>
      <c r="IE134" s="233">
        <f t="shared" si="92"/>
        <v>0</v>
      </c>
      <c r="IF134" s="233">
        <f t="shared" si="92"/>
        <v>0</v>
      </c>
      <c r="IG134" s="233">
        <f t="shared" si="92"/>
        <v>0</v>
      </c>
      <c r="IH134" s="233">
        <f t="shared" si="92"/>
        <v>0</v>
      </c>
      <c r="II134" s="233">
        <f t="shared" si="92"/>
        <v>0</v>
      </c>
      <c r="IJ134" s="233">
        <f t="shared" si="92"/>
        <v>0</v>
      </c>
      <c r="IK134" s="233">
        <f t="shared" si="92"/>
        <v>0</v>
      </c>
      <c r="IL134" s="233">
        <f t="shared" si="58"/>
        <v>0</v>
      </c>
      <c r="IM134" s="245">
        <f t="shared" si="59"/>
        <v>0</v>
      </c>
      <c r="IN134" s="246">
        <f t="shared" si="60"/>
        <v>0</v>
      </c>
      <c r="IO134" s="235"/>
      <c r="IP134" s="236">
        <f>List1_1[[#This Row],[Total Estimated Cost ]]-List1_1[[#This Row],[Actual Cost]]</f>
        <v>0</v>
      </c>
      <c r="IQ134" s="237"/>
      <c r="IR134" s="237"/>
      <c r="IS134" s="238"/>
      <c r="IT134" s="239"/>
      <c r="IU134" s="240">
        <f t="shared" si="78"/>
        <v>0</v>
      </c>
      <c r="IV134" s="240">
        <f t="shared" si="79"/>
        <v>0</v>
      </c>
      <c r="IW134" s="240">
        <f t="shared" si="80"/>
        <v>0</v>
      </c>
      <c r="IX134" s="240">
        <f t="shared" si="81"/>
        <v>0</v>
      </c>
      <c r="IY134" s="240">
        <f t="shared" si="82"/>
        <v>0</v>
      </c>
      <c r="IZ134" s="240">
        <f t="shared" si="83"/>
        <v>0</v>
      </c>
      <c r="JA134" s="240">
        <f t="shared" si="84"/>
        <v>0</v>
      </c>
      <c r="JB134" s="240">
        <f t="shared" si="85"/>
        <v>0</v>
      </c>
      <c r="JC134" s="240">
        <f t="shared" si="86"/>
        <v>0</v>
      </c>
      <c r="JD134" s="240">
        <f t="shared" si="87"/>
        <v>0</v>
      </c>
      <c r="JE134" s="240">
        <f t="shared" si="88"/>
        <v>0</v>
      </c>
      <c r="JF134" s="240">
        <f t="shared" si="89"/>
        <v>0</v>
      </c>
      <c r="JG134" s="240">
        <f t="shared" si="90"/>
        <v>0</v>
      </c>
      <c r="JH134" s="241">
        <f t="shared" si="91"/>
        <v>0</v>
      </c>
      <c r="JI134" s="307"/>
      <c r="JJ134" s="243"/>
    </row>
    <row r="135" spans="1:270" x14ac:dyDescent="0.55000000000000004">
      <c r="A135" s="213">
        <v>124</v>
      </c>
      <c r="B135" s="214"/>
      <c r="C135" s="215"/>
      <c r="D135" s="215"/>
      <c r="E135" s="215"/>
      <c r="F135" s="215"/>
      <c r="G135" s="215"/>
      <c r="H135" s="215"/>
      <c r="I135" s="215" t="s">
        <v>561</v>
      </c>
      <c r="J135" s="216">
        <v>0</v>
      </c>
      <c r="K135" s="217" t="str">
        <f t="shared" si="75"/>
        <v>not done</v>
      </c>
      <c r="L135" s="64"/>
      <c r="M135" s="219"/>
      <c r="N135" s="220" t="e">
        <f>List1_1[[#This Row],[Latest start date]]</f>
        <v>#VALUE!</v>
      </c>
      <c r="O135" s="221" t="str">
        <f t="shared" si="50"/>
        <v/>
      </c>
      <c r="P135" s="222" t="e">
        <f t="shared" si="51"/>
        <v>#VALUE!</v>
      </c>
      <c r="Q135" s="223" t="e">
        <f t="shared" si="52"/>
        <v>#VALUE!</v>
      </c>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224"/>
      <c r="CA135" s="224"/>
      <c r="CB135" s="224"/>
      <c r="CC135" s="224"/>
      <c r="CD135" s="224"/>
      <c r="CE135" s="224"/>
      <c r="CF135" s="224"/>
      <c r="CG135" s="224"/>
      <c r="CH135" s="224"/>
      <c r="CI135" s="224"/>
      <c r="CJ135" s="224"/>
      <c r="CK135" s="224"/>
      <c r="CL135" s="224"/>
      <c r="CM135" s="224"/>
      <c r="CN135" s="224"/>
      <c r="CO135" s="224"/>
      <c r="CP135" s="224"/>
      <c r="CQ135" s="224"/>
      <c r="CR135" s="224"/>
      <c r="CS135" s="224"/>
      <c r="CT135" s="224"/>
      <c r="CU135" s="224"/>
      <c r="CV135" s="224"/>
      <c r="CW135" s="224"/>
      <c r="CX135" s="224"/>
      <c r="CY135" s="224"/>
      <c r="CZ135" s="224"/>
      <c r="DA135" s="224"/>
      <c r="DB135" s="224"/>
      <c r="DC135" s="224"/>
      <c r="DD135" s="224"/>
      <c r="DE135" s="224"/>
      <c r="DF135" s="224"/>
      <c r="DG135" s="224"/>
      <c r="DH135" s="224"/>
      <c r="DI135" s="224"/>
      <c r="DJ135" s="224"/>
      <c r="DK135" s="224"/>
      <c r="DL135" s="224"/>
      <c r="DM135" s="224"/>
      <c r="DN135" s="224"/>
      <c r="DO135" s="224"/>
      <c r="DP135" s="224"/>
      <c r="DQ135" s="224"/>
      <c r="DR135" s="224"/>
      <c r="DS135" s="224"/>
      <c r="DT135" s="224"/>
      <c r="DU135" s="224"/>
      <c r="DV135" s="224"/>
      <c r="DW135" s="224"/>
      <c r="DX135" s="224"/>
      <c r="DY135" s="224"/>
      <c r="DZ135" s="224"/>
      <c r="EA135" s="224"/>
      <c r="EB135" s="224"/>
      <c r="EC135" s="224"/>
      <c r="ED135" s="224"/>
      <c r="EE135" s="224"/>
      <c r="EF135" s="224"/>
      <c r="EG135" s="224"/>
      <c r="EH135" s="224"/>
      <c r="EI135" s="224"/>
      <c r="EJ135" s="224"/>
      <c r="EK135" s="224"/>
      <c r="EL135" s="224"/>
      <c r="EM135" s="224"/>
      <c r="EN135" s="224"/>
      <c r="EO135" s="224"/>
      <c r="EP135" s="224"/>
      <c r="EQ135" s="224"/>
      <c r="ER135" s="224"/>
      <c r="ES135" s="224"/>
      <c r="ET135" s="224"/>
      <c r="EU135" s="224"/>
      <c r="EV135" s="224"/>
      <c r="EW135" s="224"/>
      <c r="EX135" s="224"/>
      <c r="EY135" s="224"/>
      <c r="EZ135" s="224"/>
      <c r="FA135" s="224"/>
      <c r="FB135" s="224"/>
      <c r="FC135" s="224"/>
      <c r="FD135" s="224"/>
      <c r="FE135" s="224"/>
      <c r="FF135" s="224"/>
      <c r="FG135" s="224"/>
      <c r="FH135" s="224"/>
      <c r="FI135" s="224"/>
      <c r="FJ135" s="224"/>
      <c r="FK135" s="224"/>
      <c r="FL135" s="224"/>
      <c r="FM135" s="224"/>
      <c r="FN135" s="224"/>
      <c r="FO135" s="224"/>
      <c r="FP135" s="224"/>
      <c r="FQ135" s="224"/>
      <c r="FR135" s="224"/>
      <c r="FS135" s="224"/>
      <c r="FT135" s="224"/>
      <c r="FU135" s="224"/>
      <c r="FV135" s="224"/>
      <c r="FW135" s="224"/>
      <c r="FX135" s="224"/>
      <c r="FY135" s="224"/>
      <c r="FZ135" s="224"/>
      <c r="GA135" s="224"/>
      <c r="GB135" s="224"/>
      <c r="GC135" s="224"/>
      <c r="GD135" s="224"/>
      <c r="GE135" s="224"/>
      <c r="GF135" s="224"/>
      <c r="GG135" s="224"/>
      <c r="GH135" s="224"/>
      <c r="GI135" s="224"/>
      <c r="GJ135" s="224"/>
      <c r="GK135" s="224"/>
      <c r="GL135" s="224"/>
      <c r="GM135" s="224"/>
      <c r="GN135" s="224"/>
      <c r="GO135" s="224"/>
      <c r="GP135" s="218"/>
      <c r="GQ135" s="244"/>
      <c r="GR135" s="244"/>
      <c r="GS135" s="244"/>
      <c r="GT135" s="244"/>
      <c r="GU135" s="244"/>
      <c r="GV135" s="226"/>
      <c r="GW135" s="244"/>
      <c r="GX135" s="226"/>
      <c r="GY135" s="226"/>
      <c r="GZ135" s="226"/>
      <c r="HA135" s="226"/>
      <c r="HB135" s="226"/>
      <c r="HC135" s="227"/>
      <c r="HD135" s="228"/>
      <c r="HE135" s="228"/>
      <c r="HF135" s="276">
        <f t="shared" si="53"/>
        <v>0</v>
      </c>
      <c r="HG135" s="276">
        <f>List1_1[[#This Row],[HR 1 Rate 
(autofill)]]*List1_1[[#This Row],[HR 1 Effort ]]</f>
        <v>0</v>
      </c>
      <c r="HH135" s="229"/>
      <c r="HI135" s="228"/>
      <c r="HJ135" s="276">
        <f t="shared" si="54"/>
        <v>0</v>
      </c>
      <c r="HK135" s="276">
        <f>List1_1[[#This Row],[HR 2 Effort ]]*List1_1[[#This Row],[HR 2 Rate 
(autofill)]]</f>
        <v>0</v>
      </c>
      <c r="HL135" s="228"/>
      <c r="HM135" s="228"/>
      <c r="HN135" s="276">
        <f t="shared" si="55"/>
        <v>0</v>
      </c>
      <c r="HO135" s="276">
        <f>List1_1[[#This Row],[HR 3 Rate 
(autofill)]]*List1_1[[#This Row],[HR 3 Effort ]]</f>
        <v>0</v>
      </c>
      <c r="HP135" s="229"/>
      <c r="HQ135" s="228"/>
      <c r="HR135" s="276">
        <f t="shared" si="56"/>
        <v>0</v>
      </c>
      <c r="HS135" s="276">
        <f>List1_1[[#This Row],[HR 4 Rate 
(autofill)]]*List1_1[[#This Row],[HR 4 Effort ]]</f>
        <v>0</v>
      </c>
      <c r="HT135" s="229"/>
      <c r="HU135" s="230">
        <f>List1_1[[#This Row],[HR 1 cost estimate
(autofill)]]+List1_1[[#This Row],[HR 2 cost estimate 
(autofill)]]+List1_1[[#This Row],[HR 3 cost estimate 
(autofill)]]+List1_1[[#This Row],[HR 4 cost estimate 
(autofill)]]</f>
        <v>0</v>
      </c>
      <c r="HV135" s="229"/>
      <c r="HW135" s="229"/>
      <c r="HX135" s="231">
        <f>List1_1[[#This Row],[HR subtotal]]+List1_1[[#This Row],[Estimated Cost of goods &amp; materials / other]]</f>
        <v>0</v>
      </c>
      <c r="HY135" s="232">
        <f>(List1_1[[#This Row],[Total Estimated Cost ]]*List1_1[[#This Row],[Percent Complete]])/100</f>
        <v>0</v>
      </c>
      <c r="HZ135" s="233">
        <f t="shared" si="92"/>
        <v>0</v>
      </c>
      <c r="IA135" s="233">
        <f t="shared" si="92"/>
        <v>0</v>
      </c>
      <c r="IB135" s="233">
        <f t="shared" si="92"/>
        <v>0</v>
      </c>
      <c r="IC135" s="233">
        <f t="shared" si="92"/>
        <v>0</v>
      </c>
      <c r="ID135" s="233">
        <f t="shared" si="92"/>
        <v>0</v>
      </c>
      <c r="IE135" s="233">
        <f t="shared" si="92"/>
        <v>0</v>
      </c>
      <c r="IF135" s="233">
        <f t="shared" si="92"/>
        <v>0</v>
      </c>
      <c r="IG135" s="233">
        <f t="shared" si="92"/>
        <v>0</v>
      </c>
      <c r="IH135" s="233">
        <f t="shared" si="92"/>
        <v>0</v>
      </c>
      <c r="II135" s="233">
        <f t="shared" si="92"/>
        <v>0</v>
      </c>
      <c r="IJ135" s="233">
        <f t="shared" si="92"/>
        <v>0</v>
      </c>
      <c r="IK135" s="233">
        <f t="shared" si="92"/>
        <v>0</v>
      </c>
      <c r="IL135" s="233">
        <f t="shared" si="58"/>
        <v>0</v>
      </c>
      <c r="IM135" s="245">
        <f t="shared" si="59"/>
        <v>0</v>
      </c>
      <c r="IN135" s="246">
        <f t="shared" si="60"/>
        <v>0</v>
      </c>
      <c r="IO135" s="235"/>
      <c r="IP135" s="236">
        <f>List1_1[[#This Row],[Total Estimated Cost ]]-List1_1[[#This Row],[Actual Cost]]</f>
        <v>0</v>
      </c>
      <c r="IQ135" s="237"/>
      <c r="IR135" s="237"/>
      <c r="IS135" s="238"/>
      <c r="IT135" s="239"/>
      <c r="IU135" s="240">
        <f t="shared" si="78"/>
        <v>0</v>
      </c>
      <c r="IV135" s="240">
        <f t="shared" si="79"/>
        <v>0</v>
      </c>
      <c r="IW135" s="240">
        <f t="shared" si="80"/>
        <v>0</v>
      </c>
      <c r="IX135" s="240">
        <f t="shared" si="81"/>
        <v>0</v>
      </c>
      <c r="IY135" s="240">
        <f t="shared" si="82"/>
        <v>0</v>
      </c>
      <c r="IZ135" s="240">
        <f t="shared" si="83"/>
        <v>0</v>
      </c>
      <c r="JA135" s="240">
        <f t="shared" si="84"/>
        <v>0</v>
      </c>
      <c r="JB135" s="240">
        <f t="shared" si="85"/>
        <v>0</v>
      </c>
      <c r="JC135" s="240">
        <f t="shared" si="86"/>
        <v>0</v>
      </c>
      <c r="JD135" s="240">
        <f t="shared" si="87"/>
        <v>0</v>
      </c>
      <c r="JE135" s="240">
        <f t="shared" si="88"/>
        <v>0</v>
      </c>
      <c r="JF135" s="240">
        <f t="shared" si="89"/>
        <v>0</v>
      </c>
      <c r="JG135" s="240">
        <f t="shared" si="90"/>
        <v>0</v>
      </c>
      <c r="JH135" s="241">
        <f t="shared" si="91"/>
        <v>0</v>
      </c>
      <c r="JI135" s="307"/>
      <c r="JJ135" s="243"/>
    </row>
    <row r="136" spans="1:270" x14ac:dyDescent="0.55000000000000004">
      <c r="A136" s="213">
        <v>125</v>
      </c>
      <c r="B136" s="214"/>
      <c r="C136" s="215"/>
      <c r="D136" s="215"/>
      <c r="E136" s="215"/>
      <c r="F136" s="215"/>
      <c r="G136" s="215"/>
      <c r="H136" s="215"/>
      <c r="I136" s="215" t="s">
        <v>561</v>
      </c>
      <c r="J136" s="216">
        <v>0</v>
      </c>
      <c r="K136" s="217" t="str">
        <f t="shared" si="75"/>
        <v>not done</v>
      </c>
      <c r="L136" s="64"/>
      <c r="M136" s="219"/>
      <c r="N136" s="220" t="e">
        <f>List1_1[[#This Row],[Latest start date]]</f>
        <v>#VALUE!</v>
      </c>
      <c r="O136" s="221" t="str">
        <f t="shared" si="50"/>
        <v/>
      </c>
      <c r="P136" s="222" t="e">
        <f t="shared" si="51"/>
        <v>#VALUE!</v>
      </c>
      <c r="Q136" s="223" t="e">
        <f t="shared" si="52"/>
        <v>#VALUE!</v>
      </c>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4"/>
      <c r="BA136" s="224"/>
      <c r="BB136" s="224"/>
      <c r="BC136" s="224"/>
      <c r="BD136" s="224"/>
      <c r="BE136" s="224"/>
      <c r="BF136" s="224"/>
      <c r="BG136" s="224"/>
      <c r="BH136" s="224"/>
      <c r="BI136" s="224"/>
      <c r="BJ136" s="224"/>
      <c r="BK136" s="224"/>
      <c r="BL136" s="224"/>
      <c r="BM136" s="224"/>
      <c r="BN136" s="224"/>
      <c r="BO136" s="224"/>
      <c r="BP136" s="224"/>
      <c r="BQ136" s="224"/>
      <c r="BR136" s="224"/>
      <c r="BS136" s="224"/>
      <c r="BT136" s="224"/>
      <c r="BU136" s="224"/>
      <c r="BV136" s="224"/>
      <c r="BW136" s="224"/>
      <c r="BX136" s="224"/>
      <c r="BY136" s="224"/>
      <c r="BZ136" s="224"/>
      <c r="CA136" s="224"/>
      <c r="CB136" s="224"/>
      <c r="CC136" s="224"/>
      <c r="CD136" s="224"/>
      <c r="CE136" s="224"/>
      <c r="CF136" s="224"/>
      <c r="CG136" s="224"/>
      <c r="CH136" s="224"/>
      <c r="CI136" s="224"/>
      <c r="CJ136" s="224"/>
      <c r="CK136" s="224"/>
      <c r="CL136" s="224"/>
      <c r="CM136" s="224"/>
      <c r="CN136" s="224"/>
      <c r="CO136" s="224"/>
      <c r="CP136" s="224"/>
      <c r="CQ136" s="224"/>
      <c r="CR136" s="224"/>
      <c r="CS136" s="224"/>
      <c r="CT136" s="224"/>
      <c r="CU136" s="224"/>
      <c r="CV136" s="224"/>
      <c r="CW136" s="224"/>
      <c r="CX136" s="224"/>
      <c r="CY136" s="224"/>
      <c r="CZ136" s="224"/>
      <c r="DA136" s="224"/>
      <c r="DB136" s="224"/>
      <c r="DC136" s="224"/>
      <c r="DD136" s="224"/>
      <c r="DE136" s="224"/>
      <c r="DF136" s="224"/>
      <c r="DG136" s="224"/>
      <c r="DH136" s="224"/>
      <c r="DI136" s="224"/>
      <c r="DJ136" s="224"/>
      <c r="DK136" s="224"/>
      <c r="DL136" s="224"/>
      <c r="DM136" s="224"/>
      <c r="DN136" s="224"/>
      <c r="DO136" s="224"/>
      <c r="DP136" s="224"/>
      <c r="DQ136" s="224"/>
      <c r="DR136" s="224"/>
      <c r="DS136" s="224"/>
      <c r="DT136" s="224"/>
      <c r="DU136" s="224"/>
      <c r="DV136" s="224"/>
      <c r="DW136" s="224"/>
      <c r="DX136" s="224"/>
      <c r="DY136" s="224"/>
      <c r="DZ136" s="224"/>
      <c r="EA136" s="224"/>
      <c r="EB136" s="224"/>
      <c r="EC136" s="224"/>
      <c r="ED136" s="224"/>
      <c r="EE136" s="224"/>
      <c r="EF136" s="224"/>
      <c r="EG136" s="224"/>
      <c r="EH136" s="224"/>
      <c r="EI136" s="224"/>
      <c r="EJ136" s="224"/>
      <c r="EK136" s="224"/>
      <c r="EL136" s="224"/>
      <c r="EM136" s="224"/>
      <c r="EN136" s="224"/>
      <c r="EO136" s="224"/>
      <c r="EP136" s="224"/>
      <c r="EQ136" s="224"/>
      <c r="ER136" s="224"/>
      <c r="ES136" s="224"/>
      <c r="ET136" s="224"/>
      <c r="EU136" s="224"/>
      <c r="EV136" s="224"/>
      <c r="EW136" s="224"/>
      <c r="EX136" s="224"/>
      <c r="EY136" s="224"/>
      <c r="EZ136" s="224"/>
      <c r="FA136" s="224"/>
      <c r="FB136" s="224"/>
      <c r="FC136" s="224"/>
      <c r="FD136" s="224"/>
      <c r="FE136" s="224"/>
      <c r="FF136" s="224"/>
      <c r="FG136" s="224"/>
      <c r="FH136" s="224"/>
      <c r="FI136" s="224"/>
      <c r="FJ136" s="224"/>
      <c r="FK136" s="224"/>
      <c r="FL136" s="224"/>
      <c r="FM136" s="224"/>
      <c r="FN136" s="224"/>
      <c r="FO136" s="224"/>
      <c r="FP136" s="224"/>
      <c r="FQ136" s="224"/>
      <c r="FR136" s="224"/>
      <c r="FS136" s="224"/>
      <c r="FT136" s="224"/>
      <c r="FU136" s="224"/>
      <c r="FV136" s="224"/>
      <c r="FW136" s="224"/>
      <c r="FX136" s="224"/>
      <c r="FY136" s="224"/>
      <c r="FZ136" s="224"/>
      <c r="GA136" s="224"/>
      <c r="GB136" s="224"/>
      <c r="GC136" s="224"/>
      <c r="GD136" s="224"/>
      <c r="GE136" s="224"/>
      <c r="GF136" s="224"/>
      <c r="GG136" s="224"/>
      <c r="GH136" s="224"/>
      <c r="GI136" s="224"/>
      <c r="GJ136" s="224"/>
      <c r="GK136" s="224"/>
      <c r="GL136" s="224"/>
      <c r="GM136" s="224"/>
      <c r="GN136" s="224"/>
      <c r="GO136" s="224"/>
      <c r="GP136" s="218"/>
      <c r="GQ136" s="244"/>
      <c r="GR136" s="244"/>
      <c r="GS136" s="244"/>
      <c r="GT136" s="244"/>
      <c r="GU136" s="244"/>
      <c r="GV136" s="226"/>
      <c r="GW136" s="244"/>
      <c r="GX136" s="226"/>
      <c r="GY136" s="226"/>
      <c r="GZ136" s="226"/>
      <c r="HA136" s="226"/>
      <c r="HB136" s="226"/>
      <c r="HC136" s="227"/>
      <c r="HD136" s="228"/>
      <c r="HE136" s="228"/>
      <c r="HF136" s="276">
        <f t="shared" si="53"/>
        <v>0</v>
      </c>
      <c r="HG136" s="276">
        <f>List1_1[[#This Row],[HR 1 Rate 
(autofill)]]*List1_1[[#This Row],[HR 1 Effort ]]</f>
        <v>0</v>
      </c>
      <c r="HH136" s="229"/>
      <c r="HI136" s="228"/>
      <c r="HJ136" s="276">
        <f t="shared" si="54"/>
        <v>0</v>
      </c>
      <c r="HK136" s="276">
        <f>List1_1[[#This Row],[HR 2 Effort ]]*List1_1[[#This Row],[HR 2 Rate 
(autofill)]]</f>
        <v>0</v>
      </c>
      <c r="HL136" s="228"/>
      <c r="HM136" s="228"/>
      <c r="HN136" s="276">
        <f t="shared" si="55"/>
        <v>0</v>
      </c>
      <c r="HO136" s="276">
        <f>List1_1[[#This Row],[HR 3 Rate 
(autofill)]]*List1_1[[#This Row],[HR 3 Effort ]]</f>
        <v>0</v>
      </c>
      <c r="HP136" s="229"/>
      <c r="HQ136" s="228"/>
      <c r="HR136" s="276">
        <f t="shared" si="56"/>
        <v>0</v>
      </c>
      <c r="HS136" s="276">
        <f>List1_1[[#This Row],[HR 4 Rate 
(autofill)]]*List1_1[[#This Row],[HR 4 Effort ]]</f>
        <v>0</v>
      </c>
      <c r="HT136" s="229"/>
      <c r="HU136" s="230">
        <f>List1_1[[#This Row],[HR 1 cost estimate
(autofill)]]+List1_1[[#This Row],[HR 2 cost estimate 
(autofill)]]+List1_1[[#This Row],[HR 3 cost estimate 
(autofill)]]+List1_1[[#This Row],[HR 4 cost estimate 
(autofill)]]</f>
        <v>0</v>
      </c>
      <c r="HV136" s="229"/>
      <c r="HW136" s="229"/>
      <c r="HX136" s="231">
        <f>List1_1[[#This Row],[HR subtotal]]+List1_1[[#This Row],[Estimated Cost of goods &amp; materials / other]]</f>
        <v>0</v>
      </c>
      <c r="HY136" s="232">
        <f>(List1_1[[#This Row],[Total Estimated Cost ]]*List1_1[[#This Row],[Percent Complete]])/100</f>
        <v>0</v>
      </c>
      <c r="HZ136" s="233">
        <f t="shared" si="92"/>
        <v>0</v>
      </c>
      <c r="IA136" s="233">
        <f t="shared" si="92"/>
        <v>0</v>
      </c>
      <c r="IB136" s="233">
        <f t="shared" si="92"/>
        <v>0</v>
      </c>
      <c r="IC136" s="233">
        <f t="shared" si="92"/>
        <v>0</v>
      </c>
      <c r="ID136" s="233">
        <f t="shared" si="92"/>
        <v>0</v>
      </c>
      <c r="IE136" s="233">
        <f t="shared" si="92"/>
        <v>0</v>
      </c>
      <c r="IF136" s="233">
        <f t="shared" si="92"/>
        <v>0</v>
      </c>
      <c r="IG136" s="233">
        <f t="shared" si="92"/>
        <v>0</v>
      </c>
      <c r="IH136" s="233">
        <f t="shared" si="92"/>
        <v>0</v>
      </c>
      <c r="II136" s="233">
        <f t="shared" si="92"/>
        <v>0</v>
      </c>
      <c r="IJ136" s="233">
        <f t="shared" si="92"/>
        <v>0</v>
      </c>
      <c r="IK136" s="233">
        <f t="shared" si="92"/>
        <v>0</v>
      </c>
      <c r="IL136" s="233">
        <f t="shared" si="58"/>
        <v>0</v>
      </c>
      <c r="IM136" s="245">
        <f t="shared" si="59"/>
        <v>0</v>
      </c>
      <c r="IN136" s="246">
        <f t="shared" si="60"/>
        <v>0</v>
      </c>
      <c r="IO136" s="235"/>
      <c r="IP136" s="236">
        <f>List1_1[[#This Row],[Total Estimated Cost ]]-List1_1[[#This Row],[Actual Cost]]</f>
        <v>0</v>
      </c>
      <c r="IQ136" s="237"/>
      <c r="IR136" s="237"/>
      <c r="IS136" s="238"/>
      <c r="IT136" s="239"/>
      <c r="IU136" s="240">
        <f t="shared" si="78"/>
        <v>0</v>
      </c>
      <c r="IV136" s="240">
        <f t="shared" si="79"/>
        <v>0</v>
      </c>
      <c r="IW136" s="240">
        <f t="shared" si="80"/>
        <v>0</v>
      </c>
      <c r="IX136" s="240">
        <f t="shared" si="81"/>
        <v>0</v>
      </c>
      <c r="IY136" s="240">
        <f t="shared" si="82"/>
        <v>0</v>
      </c>
      <c r="IZ136" s="240">
        <f t="shared" si="83"/>
        <v>0</v>
      </c>
      <c r="JA136" s="240">
        <f t="shared" si="84"/>
        <v>0</v>
      </c>
      <c r="JB136" s="240">
        <f t="shared" si="85"/>
        <v>0</v>
      </c>
      <c r="JC136" s="240">
        <f t="shared" si="86"/>
        <v>0</v>
      </c>
      <c r="JD136" s="240">
        <f t="shared" si="87"/>
        <v>0</v>
      </c>
      <c r="JE136" s="240">
        <f t="shared" si="88"/>
        <v>0</v>
      </c>
      <c r="JF136" s="240">
        <f t="shared" si="89"/>
        <v>0</v>
      </c>
      <c r="JG136" s="240">
        <f t="shared" si="90"/>
        <v>0</v>
      </c>
      <c r="JH136" s="241">
        <f t="shared" si="91"/>
        <v>0</v>
      </c>
      <c r="JI136" s="307"/>
      <c r="JJ136" s="243"/>
    </row>
    <row r="137" spans="1:270" x14ac:dyDescent="0.55000000000000004">
      <c r="A137" s="213">
        <v>126</v>
      </c>
      <c r="B137" s="214"/>
      <c r="C137" s="215"/>
      <c r="D137" s="215"/>
      <c r="E137" s="215"/>
      <c r="F137" s="215"/>
      <c r="G137" s="215"/>
      <c r="H137" s="215"/>
      <c r="I137" s="215" t="s">
        <v>561</v>
      </c>
      <c r="J137" s="216">
        <v>0</v>
      </c>
      <c r="K137" s="217" t="str">
        <f t="shared" si="75"/>
        <v>not done</v>
      </c>
      <c r="L137" s="64"/>
      <c r="M137" s="219"/>
      <c r="N137" s="220" t="e">
        <f>List1_1[[#This Row],[Latest start date]]</f>
        <v>#VALUE!</v>
      </c>
      <c r="O137" s="221" t="str">
        <f t="shared" si="50"/>
        <v/>
      </c>
      <c r="P137" s="222" t="e">
        <f t="shared" si="51"/>
        <v>#VALUE!</v>
      </c>
      <c r="Q137" s="223" t="e">
        <f t="shared" si="52"/>
        <v>#VALUE!</v>
      </c>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W137" s="224"/>
      <c r="BX137" s="224"/>
      <c r="BY137" s="224"/>
      <c r="BZ137" s="224"/>
      <c r="CA137" s="224"/>
      <c r="CB137" s="224"/>
      <c r="CC137" s="224"/>
      <c r="CD137" s="224"/>
      <c r="CE137" s="224"/>
      <c r="CF137" s="224"/>
      <c r="CG137" s="224"/>
      <c r="CH137" s="224"/>
      <c r="CI137" s="224"/>
      <c r="CJ137" s="224"/>
      <c r="CK137" s="224"/>
      <c r="CL137" s="224"/>
      <c r="CM137" s="224"/>
      <c r="CN137" s="224"/>
      <c r="CO137" s="224"/>
      <c r="CP137" s="224"/>
      <c r="CQ137" s="224"/>
      <c r="CR137" s="224"/>
      <c r="CS137" s="224"/>
      <c r="CT137" s="224"/>
      <c r="CU137" s="224"/>
      <c r="CV137" s="224"/>
      <c r="CW137" s="224"/>
      <c r="CX137" s="224"/>
      <c r="CY137" s="224"/>
      <c r="CZ137" s="224"/>
      <c r="DA137" s="224"/>
      <c r="DB137" s="224"/>
      <c r="DC137" s="224"/>
      <c r="DD137" s="224"/>
      <c r="DE137" s="224"/>
      <c r="DF137" s="224"/>
      <c r="DG137" s="224"/>
      <c r="DH137" s="224"/>
      <c r="DI137" s="224"/>
      <c r="DJ137" s="224"/>
      <c r="DK137" s="224"/>
      <c r="DL137" s="224"/>
      <c r="DM137" s="224"/>
      <c r="DN137" s="224"/>
      <c r="DO137" s="224"/>
      <c r="DP137" s="224"/>
      <c r="DQ137" s="224"/>
      <c r="DR137" s="224"/>
      <c r="DS137" s="224"/>
      <c r="DT137" s="224"/>
      <c r="DU137" s="224"/>
      <c r="DV137" s="224"/>
      <c r="DW137" s="224"/>
      <c r="DX137" s="224"/>
      <c r="DY137" s="224"/>
      <c r="DZ137" s="224"/>
      <c r="EA137" s="224"/>
      <c r="EB137" s="224"/>
      <c r="EC137" s="224"/>
      <c r="ED137" s="224"/>
      <c r="EE137" s="224"/>
      <c r="EF137" s="224"/>
      <c r="EG137" s="224"/>
      <c r="EH137" s="224"/>
      <c r="EI137" s="224"/>
      <c r="EJ137" s="224"/>
      <c r="EK137" s="224"/>
      <c r="EL137" s="224"/>
      <c r="EM137" s="224"/>
      <c r="EN137" s="224"/>
      <c r="EO137" s="224"/>
      <c r="EP137" s="224"/>
      <c r="EQ137" s="224"/>
      <c r="ER137" s="224"/>
      <c r="ES137" s="224"/>
      <c r="ET137" s="224"/>
      <c r="EU137" s="224"/>
      <c r="EV137" s="224"/>
      <c r="EW137" s="224"/>
      <c r="EX137" s="224"/>
      <c r="EY137" s="224"/>
      <c r="EZ137" s="224"/>
      <c r="FA137" s="224"/>
      <c r="FB137" s="224"/>
      <c r="FC137" s="224"/>
      <c r="FD137" s="224"/>
      <c r="FE137" s="224"/>
      <c r="FF137" s="224"/>
      <c r="FG137" s="224"/>
      <c r="FH137" s="224"/>
      <c r="FI137" s="224"/>
      <c r="FJ137" s="224"/>
      <c r="FK137" s="224"/>
      <c r="FL137" s="224"/>
      <c r="FM137" s="224"/>
      <c r="FN137" s="224"/>
      <c r="FO137" s="224"/>
      <c r="FP137" s="224"/>
      <c r="FQ137" s="224"/>
      <c r="FR137" s="224"/>
      <c r="FS137" s="224"/>
      <c r="FT137" s="224"/>
      <c r="FU137" s="224"/>
      <c r="FV137" s="224"/>
      <c r="FW137" s="224"/>
      <c r="FX137" s="224"/>
      <c r="FY137" s="224"/>
      <c r="FZ137" s="224"/>
      <c r="GA137" s="224"/>
      <c r="GB137" s="224"/>
      <c r="GC137" s="224"/>
      <c r="GD137" s="224"/>
      <c r="GE137" s="224"/>
      <c r="GF137" s="224"/>
      <c r="GG137" s="224"/>
      <c r="GH137" s="224"/>
      <c r="GI137" s="224"/>
      <c r="GJ137" s="224"/>
      <c r="GK137" s="224"/>
      <c r="GL137" s="224"/>
      <c r="GM137" s="224"/>
      <c r="GN137" s="224"/>
      <c r="GO137" s="224"/>
      <c r="GP137" s="218"/>
      <c r="GQ137" s="244"/>
      <c r="GR137" s="244"/>
      <c r="GS137" s="244"/>
      <c r="GT137" s="244"/>
      <c r="GU137" s="244"/>
      <c r="GV137" s="226"/>
      <c r="GW137" s="244"/>
      <c r="GX137" s="226"/>
      <c r="GY137" s="226"/>
      <c r="GZ137" s="226"/>
      <c r="HA137" s="226"/>
      <c r="HB137" s="226"/>
      <c r="HC137" s="227"/>
      <c r="HD137" s="228"/>
      <c r="HE137" s="228"/>
      <c r="HF137" s="276">
        <f t="shared" si="53"/>
        <v>0</v>
      </c>
      <c r="HG137" s="276">
        <f>List1_1[[#This Row],[HR 1 Rate 
(autofill)]]*List1_1[[#This Row],[HR 1 Effort ]]</f>
        <v>0</v>
      </c>
      <c r="HH137" s="229"/>
      <c r="HI137" s="228"/>
      <c r="HJ137" s="276">
        <f t="shared" si="54"/>
        <v>0</v>
      </c>
      <c r="HK137" s="276">
        <f>List1_1[[#This Row],[HR 2 Effort ]]*List1_1[[#This Row],[HR 2 Rate 
(autofill)]]</f>
        <v>0</v>
      </c>
      <c r="HL137" s="228"/>
      <c r="HM137" s="228"/>
      <c r="HN137" s="276">
        <f t="shared" si="55"/>
        <v>0</v>
      </c>
      <c r="HO137" s="276">
        <f>List1_1[[#This Row],[HR 3 Rate 
(autofill)]]*List1_1[[#This Row],[HR 3 Effort ]]</f>
        <v>0</v>
      </c>
      <c r="HP137" s="229"/>
      <c r="HQ137" s="228"/>
      <c r="HR137" s="276">
        <f t="shared" si="56"/>
        <v>0</v>
      </c>
      <c r="HS137" s="276">
        <f>List1_1[[#This Row],[HR 4 Rate 
(autofill)]]*List1_1[[#This Row],[HR 4 Effort ]]</f>
        <v>0</v>
      </c>
      <c r="HT137" s="229"/>
      <c r="HU137" s="230">
        <f>List1_1[[#This Row],[HR 1 cost estimate
(autofill)]]+List1_1[[#This Row],[HR 2 cost estimate 
(autofill)]]+List1_1[[#This Row],[HR 3 cost estimate 
(autofill)]]+List1_1[[#This Row],[HR 4 cost estimate 
(autofill)]]</f>
        <v>0</v>
      </c>
      <c r="HV137" s="229"/>
      <c r="HW137" s="229"/>
      <c r="HX137" s="231">
        <f>List1_1[[#This Row],[HR subtotal]]+List1_1[[#This Row],[Estimated Cost of goods &amp; materials / other]]</f>
        <v>0</v>
      </c>
      <c r="HY137" s="232">
        <f>(List1_1[[#This Row],[Total Estimated Cost ]]*List1_1[[#This Row],[Percent Complete]])/100</f>
        <v>0</v>
      </c>
      <c r="HZ137" s="233">
        <f t="shared" si="92"/>
        <v>0</v>
      </c>
      <c r="IA137" s="233">
        <f t="shared" si="92"/>
        <v>0</v>
      </c>
      <c r="IB137" s="233">
        <f t="shared" si="92"/>
        <v>0</v>
      </c>
      <c r="IC137" s="233">
        <f t="shared" si="92"/>
        <v>0</v>
      </c>
      <c r="ID137" s="233">
        <f t="shared" si="92"/>
        <v>0</v>
      </c>
      <c r="IE137" s="233">
        <f t="shared" si="92"/>
        <v>0</v>
      </c>
      <c r="IF137" s="233">
        <f t="shared" si="92"/>
        <v>0</v>
      </c>
      <c r="IG137" s="233">
        <f t="shared" si="92"/>
        <v>0</v>
      </c>
      <c r="IH137" s="233">
        <f t="shared" si="92"/>
        <v>0</v>
      </c>
      <c r="II137" s="233">
        <f t="shared" si="92"/>
        <v>0</v>
      </c>
      <c r="IJ137" s="233">
        <f t="shared" si="92"/>
        <v>0</v>
      </c>
      <c r="IK137" s="233">
        <f t="shared" si="92"/>
        <v>0</v>
      </c>
      <c r="IL137" s="233">
        <f t="shared" si="58"/>
        <v>0</v>
      </c>
      <c r="IM137" s="245">
        <f t="shared" si="59"/>
        <v>0</v>
      </c>
      <c r="IN137" s="246">
        <f t="shared" si="60"/>
        <v>0</v>
      </c>
      <c r="IO137" s="235"/>
      <c r="IP137" s="236">
        <f>List1_1[[#This Row],[Total Estimated Cost ]]-List1_1[[#This Row],[Actual Cost]]</f>
        <v>0</v>
      </c>
      <c r="IQ137" s="237"/>
      <c r="IR137" s="237"/>
      <c r="IS137" s="238"/>
      <c r="IT137" s="239"/>
      <c r="IU137" s="240">
        <f t="shared" si="78"/>
        <v>0</v>
      </c>
      <c r="IV137" s="240">
        <f t="shared" si="79"/>
        <v>0</v>
      </c>
      <c r="IW137" s="240">
        <f t="shared" si="80"/>
        <v>0</v>
      </c>
      <c r="IX137" s="240">
        <f t="shared" si="81"/>
        <v>0</v>
      </c>
      <c r="IY137" s="240">
        <f t="shared" si="82"/>
        <v>0</v>
      </c>
      <c r="IZ137" s="240">
        <f t="shared" si="83"/>
        <v>0</v>
      </c>
      <c r="JA137" s="240">
        <f t="shared" si="84"/>
        <v>0</v>
      </c>
      <c r="JB137" s="240">
        <f t="shared" si="85"/>
        <v>0</v>
      </c>
      <c r="JC137" s="240">
        <f t="shared" si="86"/>
        <v>0</v>
      </c>
      <c r="JD137" s="240">
        <f t="shared" si="87"/>
        <v>0</v>
      </c>
      <c r="JE137" s="240">
        <f t="shared" si="88"/>
        <v>0</v>
      </c>
      <c r="JF137" s="240">
        <f t="shared" si="89"/>
        <v>0</v>
      </c>
      <c r="JG137" s="240">
        <f t="shared" si="90"/>
        <v>0</v>
      </c>
      <c r="JH137" s="241">
        <f t="shared" si="91"/>
        <v>0</v>
      </c>
      <c r="JI137" s="307"/>
      <c r="JJ137" s="243"/>
    </row>
    <row r="138" spans="1:270" x14ac:dyDescent="0.55000000000000004">
      <c r="A138" s="213">
        <v>127</v>
      </c>
      <c r="B138" s="214"/>
      <c r="C138" s="215"/>
      <c r="D138" s="215"/>
      <c r="E138" s="215"/>
      <c r="F138" s="215"/>
      <c r="G138" s="215"/>
      <c r="H138" s="215"/>
      <c r="I138" s="215" t="s">
        <v>561</v>
      </c>
      <c r="J138" s="216">
        <v>0</v>
      </c>
      <c r="K138" s="217" t="str">
        <f t="shared" si="75"/>
        <v>not done</v>
      </c>
      <c r="L138" s="64"/>
      <c r="M138" s="219"/>
      <c r="N138" s="220" t="e">
        <f>List1_1[[#This Row],[Latest start date]]</f>
        <v>#VALUE!</v>
      </c>
      <c r="O138" s="221" t="str">
        <f t="shared" si="50"/>
        <v/>
      </c>
      <c r="P138" s="222" t="e">
        <f t="shared" si="51"/>
        <v>#VALUE!</v>
      </c>
      <c r="Q138" s="223" t="e">
        <f t="shared" si="52"/>
        <v>#VALUE!</v>
      </c>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c r="DN138" s="224"/>
      <c r="DO138" s="224"/>
      <c r="DP138" s="224"/>
      <c r="DQ138" s="224"/>
      <c r="DR138" s="224"/>
      <c r="DS138" s="224"/>
      <c r="DT138" s="224"/>
      <c r="DU138" s="224"/>
      <c r="DV138" s="224"/>
      <c r="DW138" s="224"/>
      <c r="DX138" s="224"/>
      <c r="DY138" s="224"/>
      <c r="DZ138" s="224"/>
      <c r="EA138" s="224"/>
      <c r="EB138" s="224"/>
      <c r="EC138" s="224"/>
      <c r="ED138" s="224"/>
      <c r="EE138" s="224"/>
      <c r="EF138" s="224"/>
      <c r="EG138" s="224"/>
      <c r="EH138" s="224"/>
      <c r="EI138" s="224"/>
      <c r="EJ138" s="224"/>
      <c r="EK138" s="224"/>
      <c r="EL138" s="224"/>
      <c r="EM138" s="224"/>
      <c r="EN138" s="224"/>
      <c r="EO138" s="224"/>
      <c r="EP138" s="224"/>
      <c r="EQ138" s="224"/>
      <c r="ER138" s="224"/>
      <c r="ES138" s="224"/>
      <c r="ET138" s="224"/>
      <c r="EU138" s="224"/>
      <c r="EV138" s="224"/>
      <c r="EW138" s="224"/>
      <c r="EX138" s="224"/>
      <c r="EY138" s="224"/>
      <c r="EZ138" s="224"/>
      <c r="FA138" s="224"/>
      <c r="FB138" s="224"/>
      <c r="FC138" s="224"/>
      <c r="FD138" s="224"/>
      <c r="FE138" s="224"/>
      <c r="FF138" s="224"/>
      <c r="FG138" s="224"/>
      <c r="FH138" s="224"/>
      <c r="FI138" s="224"/>
      <c r="FJ138" s="224"/>
      <c r="FK138" s="224"/>
      <c r="FL138" s="224"/>
      <c r="FM138" s="224"/>
      <c r="FN138" s="224"/>
      <c r="FO138" s="224"/>
      <c r="FP138" s="224"/>
      <c r="FQ138" s="224"/>
      <c r="FR138" s="224"/>
      <c r="FS138" s="224"/>
      <c r="FT138" s="224"/>
      <c r="FU138" s="224"/>
      <c r="FV138" s="224"/>
      <c r="FW138" s="224"/>
      <c r="FX138" s="224"/>
      <c r="FY138" s="224"/>
      <c r="FZ138" s="224"/>
      <c r="GA138" s="224"/>
      <c r="GB138" s="224"/>
      <c r="GC138" s="224"/>
      <c r="GD138" s="224"/>
      <c r="GE138" s="224"/>
      <c r="GF138" s="224"/>
      <c r="GG138" s="224"/>
      <c r="GH138" s="224"/>
      <c r="GI138" s="224"/>
      <c r="GJ138" s="224"/>
      <c r="GK138" s="224"/>
      <c r="GL138" s="224"/>
      <c r="GM138" s="224"/>
      <c r="GN138" s="224"/>
      <c r="GO138" s="224"/>
      <c r="GP138" s="218"/>
      <c r="GQ138" s="244"/>
      <c r="GR138" s="244"/>
      <c r="GS138" s="244"/>
      <c r="GT138" s="244"/>
      <c r="GU138" s="244"/>
      <c r="GV138" s="226"/>
      <c r="GW138" s="244"/>
      <c r="GX138" s="226"/>
      <c r="GY138" s="226"/>
      <c r="GZ138" s="226"/>
      <c r="HA138" s="226"/>
      <c r="HB138" s="226"/>
      <c r="HC138" s="227"/>
      <c r="HD138" s="228"/>
      <c r="HE138" s="228"/>
      <c r="HF138" s="276">
        <f t="shared" si="53"/>
        <v>0</v>
      </c>
      <c r="HG138" s="276">
        <f>List1_1[[#This Row],[HR 1 Rate 
(autofill)]]*List1_1[[#This Row],[HR 1 Effort ]]</f>
        <v>0</v>
      </c>
      <c r="HH138" s="229"/>
      <c r="HI138" s="228"/>
      <c r="HJ138" s="276">
        <f t="shared" si="54"/>
        <v>0</v>
      </c>
      <c r="HK138" s="276">
        <f>List1_1[[#This Row],[HR 2 Effort ]]*List1_1[[#This Row],[HR 2 Rate 
(autofill)]]</f>
        <v>0</v>
      </c>
      <c r="HL138" s="228"/>
      <c r="HM138" s="228"/>
      <c r="HN138" s="276">
        <f t="shared" si="55"/>
        <v>0</v>
      </c>
      <c r="HO138" s="276">
        <f>List1_1[[#This Row],[HR 3 Rate 
(autofill)]]*List1_1[[#This Row],[HR 3 Effort ]]</f>
        <v>0</v>
      </c>
      <c r="HP138" s="229"/>
      <c r="HQ138" s="228"/>
      <c r="HR138" s="276">
        <f t="shared" si="56"/>
        <v>0</v>
      </c>
      <c r="HS138" s="276">
        <f>List1_1[[#This Row],[HR 4 Rate 
(autofill)]]*List1_1[[#This Row],[HR 4 Effort ]]</f>
        <v>0</v>
      </c>
      <c r="HT138" s="229"/>
      <c r="HU138" s="230">
        <f>List1_1[[#This Row],[HR 1 cost estimate
(autofill)]]+List1_1[[#This Row],[HR 2 cost estimate 
(autofill)]]+List1_1[[#This Row],[HR 3 cost estimate 
(autofill)]]+List1_1[[#This Row],[HR 4 cost estimate 
(autofill)]]</f>
        <v>0</v>
      </c>
      <c r="HV138" s="229"/>
      <c r="HW138" s="229"/>
      <c r="HX138" s="231">
        <f>List1_1[[#This Row],[HR subtotal]]+List1_1[[#This Row],[Estimated Cost of goods &amp; materials / other]]</f>
        <v>0</v>
      </c>
      <c r="HY138" s="232">
        <f>(List1_1[[#This Row],[Total Estimated Cost ]]*List1_1[[#This Row],[Percent Complete]])/100</f>
        <v>0</v>
      </c>
      <c r="HZ138" s="233">
        <f t="shared" si="92"/>
        <v>0</v>
      </c>
      <c r="IA138" s="233">
        <f t="shared" si="92"/>
        <v>0</v>
      </c>
      <c r="IB138" s="233">
        <f t="shared" si="92"/>
        <v>0</v>
      </c>
      <c r="IC138" s="233">
        <f t="shared" si="92"/>
        <v>0</v>
      </c>
      <c r="ID138" s="233">
        <f t="shared" si="92"/>
        <v>0</v>
      </c>
      <c r="IE138" s="233">
        <f t="shared" si="92"/>
        <v>0</v>
      </c>
      <c r="IF138" s="233">
        <f t="shared" si="92"/>
        <v>0</v>
      </c>
      <c r="IG138" s="233">
        <f t="shared" si="92"/>
        <v>0</v>
      </c>
      <c r="IH138" s="233">
        <f t="shared" si="92"/>
        <v>0</v>
      </c>
      <c r="II138" s="233">
        <f t="shared" si="92"/>
        <v>0</v>
      </c>
      <c r="IJ138" s="233">
        <f t="shared" si="92"/>
        <v>0</v>
      </c>
      <c r="IK138" s="233">
        <f t="shared" si="92"/>
        <v>0</v>
      </c>
      <c r="IL138" s="233">
        <f t="shared" si="58"/>
        <v>0</v>
      </c>
      <c r="IM138" s="245">
        <f t="shared" si="59"/>
        <v>0</v>
      </c>
      <c r="IN138" s="246">
        <f t="shared" si="60"/>
        <v>0</v>
      </c>
      <c r="IO138" s="235"/>
      <c r="IP138" s="236">
        <f>List1_1[[#This Row],[Total Estimated Cost ]]-List1_1[[#This Row],[Actual Cost]]</f>
        <v>0</v>
      </c>
      <c r="IQ138" s="237"/>
      <c r="IR138" s="237"/>
      <c r="IS138" s="238"/>
      <c r="IT138" s="239"/>
      <c r="IU138" s="240">
        <f t="shared" si="78"/>
        <v>0</v>
      </c>
      <c r="IV138" s="240">
        <f t="shared" si="79"/>
        <v>0</v>
      </c>
      <c r="IW138" s="240">
        <f t="shared" si="80"/>
        <v>0</v>
      </c>
      <c r="IX138" s="240">
        <f t="shared" si="81"/>
        <v>0</v>
      </c>
      <c r="IY138" s="240">
        <f t="shared" si="82"/>
        <v>0</v>
      </c>
      <c r="IZ138" s="240">
        <f t="shared" si="83"/>
        <v>0</v>
      </c>
      <c r="JA138" s="240">
        <f t="shared" si="84"/>
        <v>0</v>
      </c>
      <c r="JB138" s="240">
        <f t="shared" si="85"/>
        <v>0</v>
      </c>
      <c r="JC138" s="240">
        <f t="shared" si="86"/>
        <v>0</v>
      </c>
      <c r="JD138" s="240">
        <f t="shared" si="87"/>
        <v>0</v>
      </c>
      <c r="JE138" s="240">
        <f t="shared" si="88"/>
        <v>0</v>
      </c>
      <c r="JF138" s="240">
        <f t="shared" si="89"/>
        <v>0</v>
      </c>
      <c r="JG138" s="240">
        <f t="shared" si="90"/>
        <v>0</v>
      </c>
      <c r="JH138" s="241">
        <f t="shared" si="91"/>
        <v>0</v>
      </c>
      <c r="JI138" s="307"/>
      <c r="JJ138" s="243"/>
    </row>
    <row r="139" spans="1:270" x14ac:dyDescent="0.55000000000000004">
      <c r="A139" s="213">
        <v>128</v>
      </c>
      <c r="B139" s="214"/>
      <c r="C139" s="215"/>
      <c r="D139" s="215"/>
      <c r="E139" s="215"/>
      <c r="F139" s="215"/>
      <c r="G139" s="215"/>
      <c r="H139" s="215"/>
      <c r="I139" s="215" t="s">
        <v>561</v>
      </c>
      <c r="J139" s="216">
        <v>0</v>
      </c>
      <c r="K139" s="217" t="str">
        <f t="shared" si="75"/>
        <v>not done</v>
      </c>
      <c r="L139" s="64"/>
      <c r="M139" s="219"/>
      <c r="N139" s="220" t="e">
        <f>List1_1[[#This Row],[Latest start date]]</f>
        <v>#VALUE!</v>
      </c>
      <c r="O139" s="221" t="str">
        <f t="shared" si="50"/>
        <v/>
      </c>
      <c r="P139" s="222" t="e">
        <f t="shared" si="51"/>
        <v>#VALUE!</v>
      </c>
      <c r="Q139" s="223" t="e">
        <f t="shared" si="52"/>
        <v>#VALUE!</v>
      </c>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W139" s="224"/>
      <c r="BX139" s="224"/>
      <c r="BY139" s="224"/>
      <c r="BZ139" s="224"/>
      <c r="CA139" s="224"/>
      <c r="CB139" s="224"/>
      <c r="CC139" s="224"/>
      <c r="CD139" s="224"/>
      <c r="CE139" s="224"/>
      <c r="CF139" s="224"/>
      <c r="CG139" s="224"/>
      <c r="CH139" s="224"/>
      <c r="CI139" s="224"/>
      <c r="CJ139" s="224"/>
      <c r="CK139" s="224"/>
      <c r="CL139" s="224"/>
      <c r="CM139" s="224"/>
      <c r="CN139" s="224"/>
      <c r="CO139" s="224"/>
      <c r="CP139" s="224"/>
      <c r="CQ139" s="224"/>
      <c r="CR139" s="224"/>
      <c r="CS139" s="224"/>
      <c r="CT139" s="224"/>
      <c r="CU139" s="224"/>
      <c r="CV139" s="224"/>
      <c r="CW139" s="224"/>
      <c r="CX139" s="224"/>
      <c r="CY139" s="224"/>
      <c r="CZ139" s="224"/>
      <c r="DA139" s="224"/>
      <c r="DB139" s="224"/>
      <c r="DC139" s="224"/>
      <c r="DD139" s="224"/>
      <c r="DE139" s="224"/>
      <c r="DF139" s="224"/>
      <c r="DG139" s="224"/>
      <c r="DH139" s="224"/>
      <c r="DI139" s="224"/>
      <c r="DJ139" s="224"/>
      <c r="DK139" s="224"/>
      <c r="DL139" s="224"/>
      <c r="DM139" s="224"/>
      <c r="DN139" s="224"/>
      <c r="DO139" s="224"/>
      <c r="DP139" s="224"/>
      <c r="DQ139" s="224"/>
      <c r="DR139" s="224"/>
      <c r="DS139" s="224"/>
      <c r="DT139" s="224"/>
      <c r="DU139" s="224"/>
      <c r="DV139" s="224"/>
      <c r="DW139" s="224"/>
      <c r="DX139" s="224"/>
      <c r="DY139" s="224"/>
      <c r="DZ139" s="224"/>
      <c r="EA139" s="224"/>
      <c r="EB139" s="224"/>
      <c r="EC139" s="224"/>
      <c r="ED139" s="224"/>
      <c r="EE139" s="224"/>
      <c r="EF139" s="224"/>
      <c r="EG139" s="224"/>
      <c r="EH139" s="224"/>
      <c r="EI139" s="224"/>
      <c r="EJ139" s="224"/>
      <c r="EK139" s="224"/>
      <c r="EL139" s="224"/>
      <c r="EM139" s="224"/>
      <c r="EN139" s="224"/>
      <c r="EO139" s="224"/>
      <c r="EP139" s="224"/>
      <c r="EQ139" s="224"/>
      <c r="ER139" s="224"/>
      <c r="ES139" s="224"/>
      <c r="ET139" s="224"/>
      <c r="EU139" s="224"/>
      <c r="EV139" s="224"/>
      <c r="EW139" s="224"/>
      <c r="EX139" s="224"/>
      <c r="EY139" s="224"/>
      <c r="EZ139" s="224"/>
      <c r="FA139" s="224"/>
      <c r="FB139" s="224"/>
      <c r="FC139" s="224"/>
      <c r="FD139" s="224"/>
      <c r="FE139" s="224"/>
      <c r="FF139" s="224"/>
      <c r="FG139" s="224"/>
      <c r="FH139" s="224"/>
      <c r="FI139" s="224"/>
      <c r="FJ139" s="224"/>
      <c r="FK139" s="224"/>
      <c r="FL139" s="224"/>
      <c r="FM139" s="224"/>
      <c r="FN139" s="224"/>
      <c r="FO139" s="224"/>
      <c r="FP139" s="224"/>
      <c r="FQ139" s="224"/>
      <c r="FR139" s="224"/>
      <c r="FS139" s="224"/>
      <c r="FT139" s="224"/>
      <c r="FU139" s="224"/>
      <c r="FV139" s="224"/>
      <c r="FW139" s="224"/>
      <c r="FX139" s="224"/>
      <c r="FY139" s="224"/>
      <c r="FZ139" s="224"/>
      <c r="GA139" s="224"/>
      <c r="GB139" s="224"/>
      <c r="GC139" s="224"/>
      <c r="GD139" s="224"/>
      <c r="GE139" s="224"/>
      <c r="GF139" s="224"/>
      <c r="GG139" s="224"/>
      <c r="GH139" s="224"/>
      <c r="GI139" s="224"/>
      <c r="GJ139" s="224"/>
      <c r="GK139" s="224"/>
      <c r="GL139" s="224"/>
      <c r="GM139" s="224"/>
      <c r="GN139" s="224"/>
      <c r="GO139" s="224"/>
      <c r="GP139" s="218"/>
      <c r="GQ139" s="244"/>
      <c r="GR139" s="244"/>
      <c r="GS139" s="244"/>
      <c r="GT139" s="244"/>
      <c r="GU139" s="244"/>
      <c r="GV139" s="226"/>
      <c r="GW139" s="244"/>
      <c r="GX139" s="226"/>
      <c r="GY139" s="226"/>
      <c r="GZ139" s="226"/>
      <c r="HA139" s="226"/>
      <c r="HB139" s="226"/>
      <c r="HC139" s="227"/>
      <c r="HD139" s="228"/>
      <c r="HE139" s="228"/>
      <c r="HF139" s="276">
        <f t="shared" si="53"/>
        <v>0</v>
      </c>
      <c r="HG139" s="276">
        <f>List1_1[[#This Row],[HR 1 Rate 
(autofill)]]*List1_1[[#This Row],[HR 1 Effort ]]</f>
        <v>0</v>
      </c>
      <c r="HH139" s="229"/>
      <c r="HI139" s="228"/>
      <c r="HJ139" s="276">
        <f t="shared" si="54"/>
        <v>0</v>
      </c>
      <c r="HK139" s="276">
        <f>List1_1[[#This Row],[HR 2 Effort ]]*List1_1[[#This Row],[HR 2 Rate 
(autofill)]]</f>
        <v>0</v>
      </c>
      <c r="HL139" s="228"/>
      <c r="HM139" s="228"/>
      <c r="HN139" s="276">
        <f t="shared" si="55"/>
        <v>0</v>
      </c>
      <c r="HO139" s="276">
        <f>List1_1[[#This Row],[HR 3 Rate 
(autofill)]]*List1_1[[#This Row],[HR 3 Effort ]]</f>
        <v>0</v>
      </c>
      <c r="HP139" s="229"/>
      <c r="HQ139" s="228"/>
      <c r="HR139" s="276">
        <f t="shared" si="56"/>
        <v>0</v>
      </c>
      <c r="HS139" s="276">
        <f>List1_1[[#This Row],[HR 4 Rate 
(autofill)]]*List1_1[[#This Row],[HR 4 Effort ]]</f>
        <v>0</v>
      </c>
      <c r="HT139" s="229"/>
      <c r="HU139" s="230">
        <f>List1_1[[#This Row],[HR 1 cost estimate
(autofill)]]+List1_1[[#This Row],[HR 2 cost estimate 
(autofill)]]+List1_1[[#This Row],[HR 3 cost estimate 
(autofill)]]+List1_1[[#This Row],[HR 4 cost estimate 
(autofill)]]</f>
        <v>0</v>
      </c>
      <c r="HV139" s="229"/>
      <c r="HW139" s="229"/>
      <c r="HX139" s="231">
        <f>List1_1[[#This Row],[HR subtotal]]+List1_1[[#This Row],[Estimated Cost of goods &amp; materials / other]]</f>
        <v>0</v>
      </c>
      <c r="HY139" s="232">
        <f>(List1_1[[#This Row],[Total Estimated Cost ]]*List1_1[[#This Row],[Percent Complete]])/100</f>
        <v>0</v>
      </c>
      <c r="HZ139" s="233">
        <f t="shared" si="92"/>
        <v>0</v>
      </c>
      <c r="IA139" s="233">
        <f t="shared" si="92"/>
        <v>0</v>
      </c>
      <c r="IB139" s="233">
        <f t="shared" si="92"/>
        <v>0</v>
      </c>
      <c r="IC139" s="233">
        <f t="shared" si="92"/>
        <v>0</v>
      </c>
      <c r="ID139" s="233">
        <f t="shared" si="92"/>
        <v>0</v>
      </c>
      <c r="IE139" s="233">
        <f t="shared" si="92"/>
        <v>0</v>
      </c>
      <c r="IF139" s="233">
        <f t="shared" si="92"/>
        <v>0</v>
      </c>
      <c r="IG139" s="233">
        <f t="shared" si="92"/>
        <v>0</v>
      </c>
      <c r="IH139" s="233">
        <f t="shared" si="92"/>
        <v>0</v>
      </c>
      <c r="II139" s="233">
        <f t="shared" si="92"/>
        <v>0</v>
      </c>
      <c r="IJ139" s="233">
        <f t="shared" si="92"/>
        <v>0</v>
      </c>
      <c r="IK139" s="233">
        <f t="shared" si="92"/>
        <v>0</v>
      </c>
      <c r="IL139" s="233">
        <f t="shared" si="58"/>
        <v>0</v>
      </c>
      <c r="IM139" s="245">
        <f t="shared" si="59"/>
        <v>0</v>
      </c>
      <c r="IN139" s="246">
        <f t="shared" si="60"/>
        <v>0</v>
      </c>
      <c r="IO139" s="235"/>
      <c r="IP139" s="236">
        <f>List1_1[[#This Row],[Total Estimated Cost ]]-List1_1[[#This Row],[Actual Cost]]</f>
        <v>0</v>
      </c>
      <c r="IQ139" s="237"/>
      <c r="IR139" s="237"/>
      <c r="IS139" s="238"/>
      <c r="IT139" s="239"/>
      <c r="IU139" s="240">
        <f t="shared" si="78"/>
        <v>0</v>
      </c>
      <c r="IV139" s="240">
        <f t="shared" si="79"/>
        <v>0</v>
      </c>
      <c r="IW139" s="240">
        <f t="shared" si="80"/>
        <v>0</v>
      </c>
      <c r="IX139" s="240">
        <f t="shared" si="81"/>
        <v>0</v>
      </c>
      <c r="IY139" s="240">
        <f t="shared" si="82"/>
        <v>0</v>
      </c>
      <c r="IZ139" s="240">
        <f t="shared" si="83"/>
        <v>0</v>
      </c>
      <c r="JA139" s="240">
        <f t="shared" si="84"/>
        <v>0</v>
      </c>
      <c r="JB139" s="240">
        <f t="shared" si="85"/>
        <v>0</v>
      </c>
      <c r="JC139" s="240">
        <f t="shared" si="86"/>
        <v>0</v>
      </c>
      <c r="JD139" s="240">
        <f t="shared" si="87"/>
        <v>0</v>
      </c>
      <c r="JE139" s="240">
        <f t="shared" si="88"/>
        <v>0</v>
      </c>
      <c r="JF139" s="240">
        <f t="shared" si="89"/>
        <v>0</v>
      </c>
      <c r="JG139" s="240">
        <f t="shared" si="90"/>
        <v>0</v>
      </c>
      <c r="JH139" s="241">
        <f t="shared" si="91"/>
        <v>0</v>
      </c>
      <c r="JI139" s="307"/>
      <c r="JJ139" s="243"/>
    </row>
    <row r="140" spans="1:270" x14ac:dyDescent="0.55000000000000004">
      <c r="A140" s="213">
        <v>129</v>
      </c>
      <c r="B140" s="214"/>
      <c r="C140" s="215"/>
      <c r="D140" s="215"/>
      <c r="E140" s="215"/>
      <c r="F140" s="215"/>
      <c r="G140" s="215"/>
      <c r="H140" s="215"/>
      <c r="I140" s="215" t="s">
        <v>561</v>
      </c>
      <c r="J140" s="216">
        <v>0</v>
      </c>
      <c r="K140" s="217" t="str">
        <f t="shared" si="75"/>
        <v>not done</v>
      </c>
      <c r="L140" s="64"/>
      <c r="M140" s="219"/>
      <c r="N140" s="220" t="e">
        <f>List1_1[[#This Row],[Latest start date]]</f>
        <v>#VALUE!</v>
      </c>
      <c r="O140" s="221" t="str">
        <f t="shared" ref="O140:O199" si="93">IF(M140="","",$N$4+M140*7)</f>
        <v/>
      </c>
      <c r="P140" s="222" t="e">
        <f t="shared" ref="P140:P199" si="94">O140-(M140*7)</f>
        <v>#VALUE!</v>
      </c>
      <c r="Q140" s="223" t="e">
        <f t="shared" ref="Q140:Q199" si="95">N140+(M140*7)</f>
        <v>#VALUE!</v>
      </c>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24"/>
      <c r="BM140" s="224"/>
      <c r="BN140" s="224"/>
      <c r="BO140" s="224"/>
      <c r="BP140" s="224"/>
      <c r="BQ140" s="224"/>
      <c r="BR140" s="224"/>
      <c r="BS140" s="224"/>
      <c r="BT140" s="224"/>
      <c r="BU140" s="224"/>
      <c r="BV140" s="224"/>
      <c r="BW140" s="224"/>
      <c r="BX140" s="224"/>
      <c r="BY140" s="224"/>
      <c r="BZ140" s="224"/>
      <c r="CA140" s="224"/>
      <c r="CB140" s="224"/>
      <c r="CC140" s="224"/>
      <c r="CD140" s="224"/>
      <c r="CE140" s="224"/>
      <c r="CF140" s="224"/>
      <c r="CG140" s="224"/>
      <c r="CH140" s="224"/>
      <c r="CI140" s="224"/>
      <c r="CJ140" s="224"/>
      <c r="CK140" s="224"/>
      <c r="CL140" s="224"/>
      <c r="CM140" s="224"/>
      <c r="CN140" s="224"/>
      <c r="CO140" s="224"/>
      <c r="CP140" s="224"/>
      <c r="CQ140" s="224"/>
      <c r="CR140" s="224"/>
      <c r="CS140" s="224"/>
      <c r="CT140" s="224"/>
      <c r="CU140" s="224"/>
      <c r="CV140" s="224"/>
      <c r="CW140" s="224"/>
      <c r="CX140" s="224"/>
      <c r="CY140" s="224"/>
      <c r="CZ140" s="224"/>
      <c r="DA140" s="224"/>
      <c r="DB140" s="224"/>
      <c r="DC140" s="224"/>
      <c r="DD140" s="224"/>
      <c r="DE140" s="224"/>
      <c r="DF140" s="224"/>
      <c r="DG140" s="224"/>
      <c r="DH140" s="224"/>
      <c r="DI140" s="224"/>
      <c r="DJ140" s="224"/>
      <c r="DK140" s="224"/>
      <c r="DL140" s="224"/>
      <c r="DM140" s="224"/>
      <c r="DN140" s="224"/>
      <c r="DO140" s="224"/>
      <c r="DP140" s="224"/>
      <c r="DQ140" s="224"/>
      <c r="DR140" s="224"/>
      <c r="DS140" s="224"/>
      <c r="DT140" s="224"/>
      <c r="DU140" s="224"/>
      <c r="DV140" s="224"/>
      <c r="DW140" s="224"/>
      <c r="DX140" s="224"/>
      <c r="DY140" s="224"/>
      <c r="DZ140" s="224"/>
      <c r="EA140" s="224"/>
      <c r="EB140" s="224"/>
      <c r="EC140" s="224"/>
      <c r="ED140" s="224"/>
      <c r="EE140" s="224"/>
      <c r="EF140" s="224"/>
      <c r="EG140" s="224"/>
      <c r="EH140" s="224"/>
      <c r="EI140" s="224"/>
      <c r="EJ140" s="224"/>
      <c r="EK140" s="224"/>
      <c r="EL140" s="224"/>
      <c r="EM140" s="224"/>
      <c r="EN140" s="224"/>
      <c r="EO140" s="224"/>
      <c r="EP140" s="224"/>
      <c r="EQ140" s="224"/>
      <c r="ER140" s="224"/>
      <c r="ES140" s="224"/>
      <c r="ET140" s="224"/>
      <c r="EU140" s="224"/>
      <c r="EV140" s="224"/>
      <c r="EW140" s="224"/>
      <c r="EX140" s="224"/>
      <c r="EY140" s="224"/>
      <c r="EZ140" s="224"/>
      <c r="FA140" s="224"/>
      <c r="FB140" s="224"/>
      <c r="FC140" s="224"/>
      <c r="FD140" s="224"/>
      <c r="FE140" s="224"/>
      <c r="FF140" s="224"/>
      <c r="FG140" s="224"/>
      <c r="FH140" s="224"/>
      <c r="FI140" s="224"/>
      <c r="FJ140" s="224"/>
      <c r="FK140" s="224"/>
      <c r="FL140" s="224"/>
      <c r="FM140" s="224"/>
      <c r="FN140" s="224"/>
      <c r="FO140" s="224"/>
      <c r="FP140" s="224"/>
      <c r="FQ140" s="224"/>
      <c r="FR140" s="224"/>
      <c r="FS140" s="224"/>
      <c r="FT140" s="224"/>
      <c r="FU140" s="224"/>
      <c r="FV140" s="224"/>
      <c r="FW140" s="224"/>
      <c r="FX140" s="224"/>
      <c r="FY140" s="224"/>
      <c r="FZ140" s="224"/>
      <c r="GA140" s="224"/>
      <c r="GB140" s="224"/>
      <c r="GC140" s="224"/>
      <c r="GD140" s="224"/>
      <c r="GE140" s="224"/>
      <c r="GF140" s="224"/>
      <c r="GG140" s="224"/>
      <c r="GH140" s="224"/>
      <c r="GI140" s="224"/>
      <c r="GJ140" s="224"/>
      <c r="GK140" s="224"/>
      <c r="GL140" s="224"/>
      <c r="GM140" s="224"/>
      <c r="GN140" s="224"/>
      <c r="GO140" s="224"/>
      <c r="GP140" s="218"/>
      <c r="GQ140" s="244"/>
      <c r="GR140" s="244"/>
      <c r="GS140" s="244"/>
      <c r="GT140" s="244"/>
      <c r="GU140" s="244"/>
      <c r="GV140" s="226"/>
      <c r="GW140" s="244"/>
      <c r="GX140" s="226"/>
      <c r="GY140" s="226"/>
      <c r="GZ140" s="226"/>
      <c r="HA140" s="226"/>
      <c r="HB140" s="226"/>
      <c r="HC140" s="227"/>
      <c r="HD140" s="228"/>
      <c r="HE140" s="228"/>
      <c r="HF140" s="276">
        <f t="shared" ref="HF140:HF199" si="96">IF(HD140=$HG$3,$HH$3,IF(HD140=$HG$4,$HH$4,IF(HD140=$HG$5,$HH$5,IF(HD140=$HG$6,$HH$6,IF(HD140=$HG$7,$HH$7,IF(HD140=$HG$8,$HH$8,IF(HD140=$HG$9,$HH$9,IF(HD140=$HO$3,$HP$3,IF(HD140=$HO$4,$HP$4,IF(HD140=$HO$5,$HP$5,IF(HD140=$HO$6,$HP$6,IF(HD140=$HO$7,$HP$7,IF(HD140=$HO$8,$HP$8,IF(HD140=$HO$9,$HP$9,"0"))))))))))))))</f>
        <v>0</v>
      </c>
      <c r="HG140" s="276">
        <f>List1_1[[#This Row],[HR 1 Rate 
(autofill)]]*List1_1[[#This Row],[HR 1 Effort ]]</f>
        <v>0</v>
      </c>
      <c r="HH140" s="229"/>
      <c r="HI140" s="228"/>
      <c r="HJ140" s="276">
        <f t="shared" ref="HJ140:HJ199" si="97">IF(HH140=$HG$3,$HH$3,IF(HH140=$HG$4,$HH$4,IF(HH140=$HG$5,$HH$5,IF(HH140=$HG$6,$HH$6,IF(HH140=$HG$7,$HH$7,IF(HH140=$HG$8,$HH$8,IF(HH140=$HG$9,$HH$9,IF(HH140=$HO$3,$HP$3,IF(HH140=$HO$4,$HP$4,IF(HH140=$HO$5,$HP$5,IF(HH140=$HO$6,$HP$6,IF(HH140=$HO$7,$HP$7,IF(HH140=$HO$8,$HP$8,IF(HH140=$HO$9,$HP$9,"0"))))))))))))))</f>
        <v>0</v>
      </c>
      <c r="HK140" s="276">
        <f>List1_1[[#This Row],[HR 2 Effort ]]*List1_1[[#This Row],[HR 2 Rate 
(autofill)]]</f>
        <v>0</v>
      </c>
      <c r="HL140" s="228"/>
      <c r="HM140" s="228"/>
      <c r="HN140" s="276">
        <f t="shared" ref="HN140:HN199" si="98">IF(HL140=$HG$3,$HH$3,IF(HL140=$HG$4,$HH$4,IF(HL140=$HG$5,$HH$5,IF(HL140=$HG$6,$HH$6,IF(HL140=$HG$7,$HH$7,IF(HL140=$HG$8,$HH$8,IF(HL140=$HG$9,$HH$9,IF(HL140=$HO$3,$HP$3,IF(HL140=$HO$4,$HP$4,IF(HL140=$HO$5,$HP$5,IF(HL140=$HO$6,$HP$6,IF(HL140=$HO$7,$HP$7,IF(HL140=$HO$8,$HP$8,IF(HL140=$HO$9,$HP$9,"0"))))))))))))))</f>
        <v>0</v>
      </c>
      <c r="HO140" s="276">
        <f>List1_1[[#This Row],[HR 3 Rate 
(autofill)]]*List1_1[[#This Row],[HR 3 Effort ]]</f>
        <v>0</v>
      </c>
      <c r="HP140" s="229"/>
      <c r="HQ140" s="228"/>
      <c r="HR140" s="276">
        <f t="shared" ref="HR140:HR199" si="99">IF(HP140=$HG$3,$HH$3,IF(HP140=$HG$4,$HH$4,IF(HP140=$HG$5,$HH$5,IF(HP140=$HG$6,$HH$6,IF(HP140=$HG$7,$HH$7,IF(HP140=$HG$8,$HH$8,IF(HP140=$HG$9,$HH$9,IF(HP140=$HO$3,$HP$3,IF(HP140=$HO$4,$HP$4,IF(HP140=$HO$5,$HP$5,IF(HP140=$HO$6,$HP$6,IF(HP140=$HO$7,$HP$7,IF(HP140=$HO$8,$HP$8,IF(HP140=$HO$9,$HP$9,"0"))))))))))))))</f>
        <v>0</v>
      </c>
      <c r="HS140" s="276">
        <f>List1_1[[#This Row],[HR 4 Rate 
(autofill)]]*List1_1[[#This Row],[HR 4 Effort ]]</f>
        <v>0</v>
      </c>
      <c r="HT140" s="229"/>
      <c r="HU140" s="230">
        <f>List1_1[[#This Row],[HR 1 cost estimate
(autofill)]]+List1_1[[#This Row],[HR 2 cost estimate 
(autofill)]]+List1_1[[#This Row],[HR 3 cost estimate 
(autofill)]]+List1_1[[#This Row],[HR 4 cost estimate 
(autofill)]]</f>
        <v>0</v>
      </c>
      <c r="HV140" s="229"/>
      <c r="HW140" s="229"/>
      <c r="HX140" s="231">
        <f>List1_1[[#This Row],[HR subtotal]]+List1_1[[#This Row],[Estimated Cost of goods &amp; materials / other]]</f>
        <v>0</v>
      </c>
      <c r="HY140" s="232">
        <f>(List1_1[[#This Row],[Total Estimated Cost ]]*List1_1[[#This Row],[Percent Complete]])/100</f>
        <v>0</v>
      </c>
      <c r="HZ140" s="233">
        <f t="shared" ref="HZ140:IK155" si="100">IF($O140="",0,IF(EOMONTH($O140,0)=EOMONTH(HZ$8,0),$HX140,0))</f>
        <v>0</v>
      </c>
      <c r="IA140" s="233">
        <f t="shared" si="100"/>
        <v>0</v>
      </c>
      <c r="IB140" s="233">
        <f t="shared" si="100"/>
        <v>0</v>
      </c>
      <c r="IC140" s="233">
        <f t="shared" si="100"/>
        <v>0</v>
      </c>
      <c r="ID140" s="233">
        <f t="shared" si="100"/>
        <v>0</v>
      </c>
      <c r="IE140" s="233">
        <f t="shared" si="100"/>
        <v>0</v>
      </c>
      <c r="IF140" s="233">
        <f t="shared" si="100"/>
        <v>0</v>
      </c>
      <c r="IG140" s="233">
        <f t="shared" si="100"/>
        <v>0</v>
      </c>
      <c r="IH140" s="233">
        <f t="shared" si="100"/>
        <v>0</v>
      </c>
      <c r="II140" s="233">
        <f t="shared" si="100"/>
        <v>0</v>
      </c>
      <c r="IJ140" s="233">
        <f t="shared" si="100"/>
        <v>0</v>
      </c>
      <c r="IK140" s="233">
        <f t="shared" si="100"/>
        <v>0</v>
      </c>
      <c r="IL140" s="233">
        <f t="shared" ref="IL140:IL199" si="101">IF($O140="",0,(IF(YEAR($O140)+IF(MONTH($O140)&gt;=7,1,0)=($IL$9),$HX140,0)))</f>
        <v>0</v>
      </c>
      <c r="IM140" s="245">
        <f t="shared" ref="IM140:IM199" si="102">IF($O140="",0,(IF(YEAR($O140)+IF(MONTH($O140)&gt;=7,1,0)=($IM$9),$HX140,0)))</f>
        <v>0</v>
      </c>
      <c r="IN140" s="246">
        <f t="shared" ref="IN140:IN199" si="103">IF($O140="",0,(IF(YEAR($O140)+IF(MONTH($O140)&gt;=7,1,0)=($IN$9),$HX140,0)))</f>
        <v>0</v>
      </c>
      <c r="IO140" s="235"/>
      <c r="IP140" s="236">
        <f>List1_1[[#This Row],[Total Estimated Cost ]]-List1_1[[#This Row],[Actual Cost]]</f>
        <v>0</v>
      </c>
      <c r="IQ140" s="237"/>
      <c r="IR140" s="237"/>
      <c r="IS140" s="238"/>
      <c r="IT140" s="239"/>
      <c r="IU140" s="240">
        <f t="shared" ref="IU140:IU171" si="104">(IF($HD140=$IU$10,$HE140,IF($HH140=$IU$10,$HI140,IF($HL140=$IU$10,$HM140,IF($HP140=$IU$10,$HQ140,0)))))</f>
        <v>0</v>
      </c>
      <c r="IV140" s="240">
        <f t="shared" ref="IV140:IV171" si="105">(IF($HD140=$IV$10,$HE140,IF($HH140=$IV$10,$HI140,IF($HL140=$IV$10,$HM140,IF($HP140=$IV$10,$HQ140,0)))))</f>
        <v>0</v>
      </c>
      <c r="IW140" s="240">
        <f t="shared" ref="IW140:IW171" si="106">(IF($HD140=$IW$10,$HE140,IF($HH140=$IW$10,$HI140,IF($HL140=$IW$10,$HM140,IF($HP140=$IW$10,$HQ140,0)))))</f>
        <v>0</v>
      </c>
      <c r="IX140" s="240">
        <f t="shared" ref="IX140:IX171" si="107">(IF($HD140=$IX$10,$HE140,IF($HH140=$IX$10,$HI140,IF($HL140=$IX$10,$HM140,IF($HP140=$IX$10,$HQ140,0)))))</f>
        <v>0</v>
      </c>
      <c r="IY140" s="240">
        <f t="shared" ref="IY140:IY171" si="108">(IF($HD140=$IY$10,$HE140,IF($HH140=$IY$10,$HI140,IF($HL140=$IY$10,$HM140,IF($HP140=$IY$10,$HQ140,0)))))</f>
        <v>0</v>
      </c>
      <c r="IZ140" s="240">
        <f t="shared" ref="IZ140:IZ171" si="109">(IF($HD140=$IZ$10,$HE140,IF($HH140=$IZ$10,$HI140,IF($HL140=$IZ$10,$HM140,IF($HP140=$IZ$10,$HQ140,0)))))</f>
        <v>0</v>
      </c>
      <c r="JA140" s="240">
        <f t="shared" ref="JA140:JA171" si="110">(IF($HD140=$JA$10,$HE140,IF($HH140=$JA$10,$HI140,IF($HL140=$JA$10,$HM140,IF($HP140=$JA$10,$HQ140,0)))))</f>
        <v>0</v>
      </c>
      <c r="JB140" s="240">
        <f t="shared" ref="JB140:JB171" si="111">(IF($HD140=$JB$10,$HE140,IF($HH140=$JB$10,$HI140,IF($HL140=$JB$10,$HM140,IF($HP140=$JB$10,$HQ140,0)))))</f>
        <v>0</v>
      </c>
      <c r="JC140" s="240">
        <f t="shared" ref="JC140:JC171" si="112">(IF($HD140=$JC$10,$HE140,IF($HH140=$JC$10,$HI140,IF($HL140=$JC$10,$HM140,IF($HP140=$JC$10,$HQ140,0)))))</f>
        <v>0</v>
      </c>
      <c r="JD140" s="240">
        <f t="shared" ref="JD140:JD171" si="113">(IF($HD140=$JD$10,$HE140,IF($HH140=$JD$10,$HI140,IF($HL140=$JD$10,$HM140,IF($HP140=$JD$10,$HQ140,0)))))</f>
        <v>0</v>
      </c>
      <c r="JE140" s="240">
        <f t="shared" ref="JE140:JE171" si="114">(IF($HD140=$JE$10,$HE140,IF($HH140=$JE$10,$HI140,IF($HL140=$JE$10,$HM140,IF($HP140=$JE$10,$HQ140,0)))))</f>
        <v>0</v>
      </c>
      <c r="JF140" s="240">
        <f t="shared" ref="JF140:JF171" si="115">(IF($HD140=$JF$10,$HE140,IF($HH140=$JF$10,$HI140,IF($HL140=$JF$10,$HM140,IF($HP140=$JF$10,$HQ140,0)))))</f>
        <v>0</v>
      </c>
      <c r="JG140" s="240">
        <f t="shared" ref="JG140:JG171" si="116">(IF($HD140=$JG$10,$HE140,IF($HH140=$JG$10,$HI140,IF($HL140=$JG$10,$HM140,IF($HP140=$JG$10,$HQ140,0)))))</f>
        <v>0</v>
      </c>
      <c r="JH140" s="241">
        <f t="shared" ref="JH140:JH171" si="117">(IF($HD140=$JH$10,$HE140,IF($HH140=$JH$10,$HI140,IF($HL140=$JH$10,$HM140,IF($HP140=$JH$10,$HQ140,0)))))</f>
        <v>0</v>
      </c>
      <c r="JI140" s="307"/>
      <c r="JJ140" s="243"/>
    </row>
    <row r="141" spans="1:270" x14ac:dyDescent="0.55000000000000004">
      <c r="A141" s="213">
        <v>130</v>
      </c>
      <c r="B141" s="214"/>
      <c r="C141" s="215"/>
      <c r="D141" s="215"/>
      <c r="E141" s="215"/>
      <c r="F141" s="215"/>
      <c r="G141" s="215"/>
      <c r="H141" s="215"/>
      <c r="I141" s="215" t="s">
        <v>561</v>
      </c>
      <c r="J141" s="216">
        <v>0</v>
      </c>
      <c r="K141" s="217" t="str">
        <f t="shared" si="75"/>
        <v>not done</v>
      </c>
      <c r="L141" s="64"/>
      <c r="M141" s="219"/>
      <c r="N141" s="220" t="e">
        <f>List1_1[[#This Row],[Latest start date]]</f>
        <v>#VALUE!</v>
      </c>
      <c r="O141" s="221" t="str">
        <f t="shared" si="93"/>
        <v/>
      </c>
      <c r="P141" s="222" t="e">
        <f t="shared" si="94"/>
        <v>#VALUE!</v>
      </c>
      <c r="Q141" s="223" t="e">
        <f t="shared" si="95"/>
        <v>#VALUE!</v>
      </c>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24"/>
      <c r="BA141" s="224"/>
      <c r="BB141" s="224"/>
      <c r="BC141" s="224"/>
      <c r="BD141" s="224"/>
      <c r="BE141" s="224"/>
      <c r="BF141" s="224"/>
      <c r="BG141" s="224"/>
      <c r="BH141" s="224"/>
      <c r="BI141" s="224"/>
      <c r="BJ141" s="224"/>
      <c r="BK141" s="224"/>
      <c r="BL141" s="224"/>
      <c r="BM141" s="224"/>
      <c r="BN141" s="224"/>
      <c r="BO141" s="224"/>
      <c r="BP141" s="224"/>
      <c r="BQ141" s="224"/>
      <c r="BR141" s="224"/>
      <c r="BS141" s="224"/>
      <c r="BT141" s="224"/>
      <c r="BU141" s="224"/>
      <c r="BV141" s="224"/>
      <c r="BW141" s="224"/>
      <c r="BX141" s="224"/>
      <c r="BY141" s="224"/>
      <c r="BZ141" s="224"/>
      <c r="CA141" s="224"/>
      <c r="CB141" s="224"/>
      <c r="CC141" s="224"/>
      <c r="CD141" s="224"/>
      <c r="CE141" s="224"/>
      <c r="CF141" s="224"/>
      <c r="CG141" s="224"/>
      <c r="CH141" s="224"/>
      <c r="CI141" s="224"/>
      <c r="CJ141" s="224"/>
      <c r="CK141" s="224"/>
      <c r="CL141" s="224"/>
      <c r="CM141" s="224"/>
      <c r="CN141" s="224"/>
      <c r="CO141" s="224"/>
      <c r="CP141" s="224"/>
      <c r="CQ141" s="224"/>
      <c r="CR141" s="224"/>
      <c r="CS141" s="224"/>
      <c r="CT141" s="224"/>
      <c r="CU141" s="224"/>
      <c r="CV141" s="224"/>
      <c r="CW141" s="224"/>
      <c r="CX141" s="224"/>
      <c r="CY141" s="224"/>
      <c r="CZ141" s="224"/>
      <c r="DA141" s="224"/>
      <c r="DB141" s="224"/>
      <c r="DC141" s="224"/>
      <c r="DD141" s="224"/>
      <c r="DE141" s="224"/>
      <c r="DF141" s="224"/>
      <c r="DG141" s="224"/>
      <c r="DH141" s="224"/>
      <c r="DI141" s="224"/>
      <c r="DJ141" s="224"/>
      <c r="DK141" s="224"/>
      <c r="DL141" s="224"/>
      <c r="DM141" s="224"/>
      <c r="DN141" s="224"/>
      <c r="DO141" s="224"/>
      <c r="DP141" s="224"/>
      <c r="DQ141" s="224"/>
      <c r="DR141" s="224"/>
      <c r="DS141" s="224"/>
      <c r="DT141" s="224"/>
      <c r="DU141" s="224"/>
      <c r="DV141" s="224"/>
      <c r="DW141" s="224"/>
      <c r="DX141" s="224"/>
      <c r="DY141" s="224"/>
      <c r="DZ141" s="224"/>
      <c r="EA141" s="224"/>
      <c r="EB141" s="224"/>
      <c r="EC141" s="224"/>
      <c r="ED141" s="224"/>
      <c r="EE141" s="224"/>
      <c r="EF141" s="224"/>
      <c r="EG141" s="224"/>
      <c r="EH141" s="224"/>
      <c r="EI141" s="224"/>
      <c r="EJ141" s="224"/>
      <c r="EK141" s="224"/>
      <c r="EL141" s="224"/>
      <c r="EM141" s="224"/>
      <c r="EN141" s="224"/>
      <c r="EO141" s="224"/>
      <c r="EP141" s="224"/>
      <c r="EQ141" s="224"/>
      <c r="ER141" s="224"/>
      <c r="ES141" s="224"/>
      <c r="ET141" s="224"/>
      <c r="EU141" s="224"/>
      <c r="EV141" s="224"/>
      <c r="EW141" s="224"/>
      <c r="EX141" s="224"/>
      <c r="EY141" s="224"/>
      <c r="EZ141" s="224"/>
      <c r="FA141" s="224"/>
      <c r="FB141" s="224"/>
      <c r="FC141" s="224"/>
      <c r="FD141" s="224"/>
      <c r="FE141" s="224"/>
      <c r="FF141" s="224"/>
      <c r="FG141" s="224"/>
      <c r="FH141" s="224"/>
      <c r="FI141" s="224"/>
      <c r="FJ141" s="224"/>
      <c r="FK141" s="224"/>
      <c r="FL141" s="224"/>
      <c r="FM141" s="224"/>
      <c r="FN141" s="224"/>
      <c r="FO141" s="224"/>
      <c r="FP141" s="224"/>
      <c r="FQ141" s="224"/>
      <c r="FR141" s="224"/>
      <c r="FS141" s="224"/>
      <c r="FT141" s="224"/>
      <c r="FU141" s="224"/>
      <c r="FV141" s="224"/>
      <c r="FW141" s="224"/>
      <c r="FX141" s="224"/>
      <c r="FY141" s="224"/>
      <c r="FZ141" s="224"/>
      <c r="GA141" s="224"/>
      <c r="GB141" s="224"/>
      <c r="GC141" s="224"/>
      <c r="GD141" s="224"/>
      <c r="GE141" s="224"/>
      <c r="GF141" s="224"/>
      <c r="GG141" s="224"/>
      <c r="GH141" s="224"/>
      <c r="GI141" s="224"/>
      <c r="GJ141" s="224"/>
      <c r="GK141" s="224"/>
      <c r="GL141" s="224"/>
      <c r="GM141" s="224"/>
      <c r="GN141" s="224"/>
      <c r="GO141" s="224"/>
      <c r="GP141" s="218"/>
      <c r="GQ141" s="244"/>
      <c r="GR141" s="244"/>
      <c r="GS141" s="244"/>
      <c r="GT141" s="244"/>
      <c r="GU141" s="244"/>
      <c r="GV141" s="226"/>
      <c r="GW141" s="244"/>
      <c r="GX141" s="226"/>
      <c r="GY141" s="226"/>
      <c r="GZ141" s="226"/>
      <c r="HA141" s="226"/>
      <c r="HB141" s="226"/>
      <c r="HC141" s="227"/>
      <c r="HD141" s="228"/>
      <c r="HE141" s="228"/>
      <c r="HF141" s="276">
        <f t="shared" si="96"/>
        <v>0</v>
      </c>
      <c r="HG141" s="276">
        <f>List1_1[[#This Row],[HR 1 Rate 
(autofill)]]*List1_1[[#This Row],[HR 1 Effort ]]</f>
        <v>0</v>
      </c>
      <c r="HH141" s="229"/>
      <c r="HI141" s="228"/>
      <c r="HJ141" s="276">
        <f t="shared" si="97"/>
        <v>0</v>
      </c>
      <c r="HK141" s="276">
        <f>List1_1[[#This Row],[HR 2 Effort ]]*List1_1[[#This Row],[HR 2 Rate 
(autofill)]]</f>
        <v>0</v>
      </c>
      <c r="HL141" s="228"/>
      <c r="HM141" s="228"/>
      <c r="HN141" s="276">
        <f t="shared" si="98"/>
        <v>0</v>
      </c>
      <c r="HO141" s="276">
        <f>List1_1[[#This Row],[HR 3 Rate 
(autofill)]]*List1_1[[#This Row],[HR 3 Effort ]]</f>
        <v>0</v>
      </c>
      <c r="HP141" s="229"/>
      <c r="HQ141" s="228"/>
      <c r="HR141" s="276">
        <f t="shared" si="99"/>
        <v>0</v>
      </c>
      <c r="HS141" s="276">
        <f>List1_1[[#This Row],[HR 4 Rate 
(autofill)]]*List1_1[[#This Row],[HR 4 Effort ]]</f>
        <v>0</v>
      </c>
      <c r="HT141" s="229"/>
      <c r="HU141" s="230">
        <f>List1_1[[#This Row],[HR 1 cost estimate
(autofill)]]+List1_1[[#This Row],[HR 2 cost estimate 
(autofill)]]+List1_1[[#This Row],[HR 3 cost estimate 
(autofill)]]+List1_1[[#This Row],[HR 4 cost estimate 
(autofill)]]</f>
        <v>0</v>
      </c>
      <c r="HV141" s="229"/>
      <c r="HW141" s="229"/>
      <c r="HX141" s="231">
        <f>List1_1[[#This Row],[HR subtotal]]+List1_1[[#This Row],[Estimated Cost of goods &amp; materials / other]]</f>
        <v>0</v>
      </c>
      <c r="HY141" s="232">
        <f>(List1_1[[#This Row],[Total Estimated Cost ]]*List1_1[[#This Row],[Percent Complete]])/100</f>
        <v>0</v>
      </c>
      <c r="HZ141" s="233">
        <f t="shared" si="100"/>
        <v>0</v>
      </c>
      <c r="IA141" s="233">
        <f t="shared" si="100"/>
        <v>0</v>
      </c>
      <c r="IB141" s="233">
        <f t="shared" si="100"/>
        <v>0</v>
      </c>
      <c r="IC141" s="233">
        <f t="shared" si="100"/>
        <v>0</v>
      </c>
      <c r="ID141" s="233">
        <f t="shared" si="100"/>
        <v>0</v>
      </c>
      <c r="IE141" s="233">
        <f t="shared" si="100"/>
        <v>0</v>
      </c>
      <c r="IF141" s="233">
        <f t="shared" si="100"/>
        <v>0</v>
      </c>
      <c r="IG141" s="233">
        <f t="shared" si="100"/>
        <v>0</v>
      </c>
      <c r="IH141" s="233">
        <f t="shared" si="100"/>
        <v>0</v>
      </c>
      <c r="II141" s="233">
        <f t="shared" si="100"/>
        <v>0</v>
      </c>
      <c r="IJ141" s="233">
        <f t="shared" si="100"/>
        <v>0</v>
      </c>
      <c r="IK141" s="233">
        <f t="shared" si="100"/>
        <v>0</v>
      </c>
      <c r="IL141" s="233">
        <f t="shared" si="101"/>
        <v>0</v>
      </c>
      <c r="IM141" s="245">
        <f t="shared" si="102"/>
        <v>0</v>
      </c>
      <c r="IN141" s="246">
        <f t="shared" si="103"/>
        <v>0</v>
      </c>
      <c r="IO141" s="235"/>
      <c r="IP141" s="236">
        <f>List1_1[[#This Row],[Total Estimated Cost ]]-List1_1[[#This Row],[Actual Cost]]</f>
        <v>0</v>
      </c>
      <c r="IQ141" s="237"/>
      <c r="IR141" s="237"/>
      <c r="IS141" s="238"/>
      <c r="IT141" s="239"/>
      <c r="IU141" s="240">
        <f t="shared" si="104"/>
        <v>0</v>
      </c>
      <c r="IV141" s="240">
        <f t="shared" si="105"/>
        <v>0</v>
      </c>
      <c r="IW141" s="240">
        <f t="shared" si="106"/>
        <v>0</v>
      </c>
      <c r="IX141" s="240">
        <f t="shared" si="107"/>
        <v>0</v>
      </c>
      <c r="IY141" s="240">
        <f t="shared" si="108"/>
        <v>0</v>
      </c>
      <c r="IZ141" s="240">
        <f t="shared" si="109"/>
        <v>0</v>
      </c>
      <c r="JA141" s="240">
        <f t="shared" si="110"/>
        <v>0</v>
      </c>
      <c r="JB141" s="240">
        <f t="shared" si="111"/>
        <v>0</v>
      </c>
      <c r="JC141" s="240">
        <f t="shared" si="112"/>
        <v>0</v>
      </c>
      <c r="JD141" s="240">
        <f t="shared" si="113"/>
        <v>0</v>
      </c>
      <c r="JE141" s="240">
        <f t="shared" si="114"/>
        <v>0</v>
      </c>
      <c r="JF141" s="240">
        <f t="shared" si="115"/>
        <v>0</v>
      </c>
      <c r="JG141" s="240">
        <f t="shared" si="116"/>
        <v>0</v>
      </c>
      <c r="JH141" s="241">
        <f t="shared" si="117"/>
        <v>0</v>
      </c>
      <c r="JI141" s="307"/>
      <c r="JJ141" s="243"/>
    </row>
    <row r="142" spans="1:270" x14ac:dyDescent="0.55000000000000004">
      <c r="A142" s="213">
        <v>131</v>
      </c>
      <c r="B142" s="214"/>
      <c r="C142" s="215"/>
      <c r="D142" s="215"/>
      <c r="E142" s="215"/>
      <c r="F142" s="215"/>
      <c r="G142" s="215"/>
      <c r="H142" s="215"/>
      <c r="I142" s="215" t="s">
        <v>561</v>
      </c>
      <c r="J142" s="216">
        <v>0</v>
      </c>
      <c r="K142" s="217" t="str">
        <f t="shared" si="75"/>
        <v>not done</v>
      </c>
      <c r="L142" s="64"/>
      <c r="M142" s="219"/>
      <c r="N142" s="220" t="e">
        <f>List1_1[[#This Row],[Latest start date]]</f>
        <v>#VALUE!</v>
      </c>
      <c r="O142" s="221" t="str">
        <f t="shared" si="93"/>
        <v/>
      </c>
      <c r="P142" s="222" t="e">
        <f t="shared" si="94"/>
        <v>#VALUE!</v>
      </c>
      <c r="Q142" s="223" t="e">
        <f t="shared" si="95"/>
        <v>#VALUE!</v>
      </c>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W142" s="224"/>
      <c r="BX142" s="224"/>
      <c r="BY142" s="224"/>
      <c r="BZ142" s="224"/>
      <c r="CA142" s="224"/>
      <c r="CB142" s="224"/>
      <c r="CC142" s="224"/>
      <c r="CD142" s="224"/>
      <c r="CE142" s="224"/>
      <c r="CF142" s="224"/>
      <c r="CG142" s="224"/>
      <c r="CH142" s="224"/>
      <c r="CI142" s="224"/>
      <c r="CJ142" s="224"/>
      <c r="CK142" s="224"/>
      <c r="CL142" s="224"/>
      <c r="CM142" s="224"/>
      <c r="CN142" s="224"/>
      <c r="CO142" s="224"/>
      <c r="CP142" s="224"/>
      <c r="CQ142" s="224"/>
      <c r="CR142" s="224"/>
      <c r="CS142" s="224"/>
      <c r="CT142" s="224"/>
      <c r="CU142" s="224"/>
      <c r="CV142" s="224"/>
      <c r="CW142" s="224"/>
      <c r="CX142" s="224"/>
      <c r="CY142" s="224"/>
      <c r="CZ142" s="224"/>
      <c r="DA142" s="224"/>
      <c r="DB142" s="224"/>
      <c r="DC142" s="224"/>
      <c r="DD142" s="224"/>
      <c r="DE142" s="224"/>
      <c r="DF142" s="224"/>
      <c r="DG142" s="224"/>
      <c r="DH142" s="224"/>
      <c r="DI142" s="224"/>
      <c r="DJ142" s="224"/>
      <c r="DK142" s="224"/>
      <c r="DL142" s="224"/>
      <c r="DM142" s="224"/>
      <c r="DN142" s="224"/>
      <c r="DO142" s="224"/>
      <c r="DP142" s="224"/>
      <c r="DQ142" s="224"/>
      <c r="DR142" s="224"/>
      <c r="DS142" s="224"/>
      <c r="DT142" s="224"/>
      <c r="DU142" s="224"/>
      <c r="DV142" s="224"/>
      <c r="DW142" s="224"/>
      <c r="DX142" s="224"/>
      <c r="DY142" s="224"/>
      <c r="DZ142" s="224"/>
      <c r="EA142" s="224"/>
      <c r="EB142" s="224"/>
      <c r="EC142" s="224"/>
      <c r="ED142" s="224"/>
      <c r="EE142" s="224"/>
      <c r="EF142" s="224"/>
      <c r="EG142" s="224"/>
      <c r="EH142" s="224"/>
      <c r="EI142" s="224"/>
      <c r="EJ142" s="224"/>
      <c r="EK142" s="224"/>
      <c r="EL142" s="224"/>
      <c r="EM142" s="224"/>
      <c r="EN142" s="224"/>
      <c r="EO142" s="224"/>
      <c r="EP142" s="224"/>
      <c r="EQ142" s="224"/>
      <c r="ER142" s="224"/>
      <c r="ES142" s="224"/>
      <c r="ET142" s="224"/>
      <c r="EU142" s="224"/>
      <c r="EV142" s="224"/>
      <c r="EW142" s="224"/>
      <c r="EX142" s="224"/>
      <c r="EY142" s="224"/>
      <c r="EZ142" s="224"/>
      <c r="FA142" s="224"/>
      <c r="FB142" s="224"/>
      <c r="FC142" s="224"/>
      <c r="FD142" s="224"/>
      <c r="FE142" s="224"/>
      <c r="FF142" s="224"/>
      <c r="FG142" s="224"/>
      <c r="FH142" s="224"/>
      <c r="FI142" s="224"/>
      <c r="FJ142" s="224"/>
      <c r="FK142" s="224"/>
      <c r="FL142" s="224"/>
      <c r="FM142" s="224"/>
      <c r="FN142" s="224"/>
      <c r="FO142" s="224"/>
      <c r="FP142" s="224"/>
      <c r="FQ142" s="224"/>
      <c r="FR142" s="224"/>
      <c r="FS142" s="224"/>
      <c r="FT142" s="224"/>
      <c r="FU142" s="224"/>
      <c r="FV142" s="224"/>
      <c r="FW142" s="224"/>
      <c r="FX142" s="224"/>
      <c r="FY142" s="224"/>
      <c r="FZ142" s="224"/>
      <c r="GA142" s="224"/>
      <c r="GB142" s="224"/>
      <c r="GC142" s="224"/>
      <c r="GD142" s="224"/>
      <c r="GE142" s="224"/>
      <c r="GF142" s="224"/>
      <c r="GG142" s="224"/>
      <c r="GH142" s="224"/>
      <c r="GI142" s="224"/>
      <c r="GJ142" s="224"/>
      <c r="GK142" s="224"/>
      <c r="GL142" s="224"/>
      <c r="GM142" s="224"/>
      <c r="GN142" s="224"/>
      <c r="GO142" s="224"/>
      <c r="GP142" s="218"/>
      <c r="GQ142" s="244"/>
      <c r="GR142" s="244"/>
      <c r="GS142" s="244"/>
      <c r="GT142" s="244"/>
      <c r="GU142" s="244"/>
      <c r="GV142" s="226"/>
      <c r="GW142" s="244"/>
      <c r="GX142" s="226"/>
      <c r="GY142" s="226"/>
      <c r="GZ142" s="226"/>
      <c r="HA142" s="226"/>
      <c r="HB142" s="226"/>
      <c r="HC142" s="227"/>
      <c r="HD142" s="228"/>
      <c r="HE142" s="228"/>
      <c r="HF142" s="276">
        <f t="shared" si="96"/>
        <v>0</v>
      </c>
      <c r="HG142" s="276">
        <f>List1_1[[#This Row],[HR 1 Rate 
(autofill)]]*List1_1[[#This Row],[HR 1 Effort ]]</f>
        <v>0</v>
      </c>
      <c r="HH142" s="229"/>
      <c r="HI142" s="228"/>
      <c r="HJ142" s="276">
        <f t="shared" si="97"/>
        <v>0</v>
      </c>
      <c r="HK142" s="276">
        <f>List1_1[[#This Row],[HR 2 Effort ]]*List1_1[[#This Row],[HR 2 Rate 
(autofill)]]</f>
        <v>0</v>
      </c>
      <c r="HL142" s="228"/>
      <c r="HM142" s="228"/>
      <c r="HN142" s="276">
        <f t="shared" si="98"/>
        <v>0</v>
      </c>
      <c r="HO142" s="276">
        <f>List1_1[[#This Row],[HR 3 Rate 
(autofill)]]*List1_1[[#This Row],[HR 3 Effort ]]</f>
        <v>0</v>
      </c>
      <c r="HP142" s="229"/>
      <c r="HQ142" s="228"/>
      <c r="HR142" s="276">
        <f t="shared" si="99"/>
        <v>0</v>
      </c>
      <c r="HS142" s="276">
        <f>List1_1[[#This Row],[HR 4 Rate 
(autofill)]]*List1_1[[#This Row],[HR 4 Effort ]]</f>
        <v>0</v>
      </c>
      <c r="HT142" s="229"/>
      <c r="HU142" s="230">
        <f>List1_1[[#This Row],[HR 1 cost estimate
(autofill)]]+List1_1[[#This Row],[HR 2 cost estimate 
(autofill)]]+List1_1[[#This Row],[HR 3 cost estimate 
(autofill)]]+List1_1[[#This Row],[HR 4 cost estimate 
(autofill)]]</f>
        <v>0</v>
      </c>
      <c r="HV142" s="229"/>
      <c r="HW142" s="229"/>
      <c r="HX142" s="231">
        <f>List1_1[[#This Row],[HR subtotal]]+List1_1[[#This Row],[Estimated Cost of goods &amp; materials / other]]</f>
        <v>0</v>
      </c>
      <c r="HY142" s="232">
        <f>(List1_1[[#This Row],[Total Estimated Cost ]]*List1_1[[#This Row],[Percent Complete]])/100</f>
        <v>0</v>
      </c>
      <c r="HZ142" s="233">
        <f t="shared" si="100"/>
        <v>0</v>
      </c>
      <c r="IA142" s="233">
        <f t="shared" si="100"/>
        <v>0</v>
      </c>
      <c r="IB142" s="233">
        <f t="shared" si="100"/>
        <v>0</v>
      </c>
      <c r="IC142" s="233">
        <f t="shared" si="100"/>
        <v>0</v>
      </c>
      <c r="ID142" s="233">
        <f t="shared" si="100"/>
        <v>0</v>
      </c>
      <c r="IE142" s="233">
        <f t="shared" si="100"/>
        <v>0</v>
      </c>
      <c r="IF142" s="233">
        <f t="shared" si="100"/>
        <v>0</v>
      </c>
      <c r="IG142" s="233">
        <f t="shared" si="100"/>
        <v>0</v>
      </c>
      <c r="IH142" s="233">
        <f t="shared" si="100"/>
        <v>0</v>
      </c>
      <c r="II142" s="233">
        <f t="shared" si="100"/>
        <v>0</v>
      </c>
      <c r="IJ142" s="233">
        <f t="shared" si="100"/>
        <v>0</v>
      </c>
      <c r="IK142" s="233">
        <f t="shared" si="100"/>
        <v>0</v>
      </c>
      <c r="IL142" s="233">
        <f t="shared" si="101"/>
        <v>0</v>
      </c>
      <c r="IM142" s="245">
        <f t="shared" si="102"/>
        <v>0</v>
      </c>
      <c r="IN142" s="246">
        <f t="shared" si="103"/>
        <v>0</v>
      </c>
      <c r="IO142" s="235"/>
      <c r="IP142" s="236">
        <f>List1_1[[#This Row],[Total Estimated Cost ]]-List1_1[[#This Row],[Actual Cost]]</f>
        <v>0</v>
      </c>
      <c r="IQ142" s="237"/>
      <c r="IR142" s="237"/>
      <c r="IS142" s="238"/>
      <c r="IT142" s="239"/>
      <c r="IU142" s="240">
        <f t="shared" si="104"/>
        <v>0</v>
      </c>
      <c r="IV142" s="240">
        <f t="shared" si="105"/>
        <v>0</v>
      </c>
      <c r="IW142" s="240">
        <f t="shared" si="106"/>
        <v>0</v>
      </c>
      <c r="IX142" s="240">
        <f t="shared" si="107"/>
        <v>0</v>
      </c>
      <c r="IY142" s="240">
        <f t="shared" si="108"/>
        <v>0</v>
      </c>
      <c r="IZ142" s="240">
        <f t="shared" si="109"/>
        <v>0</v>
      </c>
      <c r="JA142" s="240">
        <f t="shared" si="110"/>
        <v>0</v>
      </c>
      <c r="JB142" s="240">
        <f t="shared" si="111"/>
        <v>0</v>
      </c>
      <c r="JC142" s="240">
        <f t="shared" si="112"/>
        <v>0</v>
      </c>
      <c r="JD142" s="240">
        <f t="shared" si="113"/>
        <v>0</v>
      </c>
      <c r="JE142" s="240">
        <f t="shared" si="114"/>
        <v>0</v>
      </c>
      <c r="JF142" s="240">
        <f t="shared" si="115"/>
        <v>0</v>
      </c>
      <c r="JG142" s="240">
        <f t="shared" si="116"/>
        <v>0</v>
      </c>
      <c r="JH142" s="241">
        <f t="shared" si="117"/>
        <v>0</v>
      </c>
      <c r="JI142" s="307"/>
      <c r="JJ142" s="243"/>
    </row>
    <row r="143" spans="1:270" x14ac:dyDescent="0.55000000000000004">
      <c r="A143" s="213">
        <v>132</v>
      </c>
      <c r="B143" s="214"/>
      <c r="C143" s="215"/>
      <c r="D143" s="215"/>
      <c r="E143" s="215"/>
      <c r="F143" s="215"/>
      <c r="G143" s="215"/>
      <c r="H143" s="215"/>
      <c r="I143" s="215" t="s">
        <v>561</v>
      </c>
      <c r="J143" s="216">
        <v>0</v>
      </c>
      <c r="K143" s="217" t="str">
        <f t="shared" ref="K143:K199" si="118">IF((J143=100),"done","not done")</f>
        <v>not done</v>
      </c>
      <c r="L143" s="64"/>
      <c r="M143" s="219"/>
      <c r="N143" s="220" t="e">
        <f>List1_1[[#This Row],[Latest start date]]</f>
        <v>#VALUE!</v>
      </c>
      <c r="O143" s="221" t="str">
        <f t="shared" si="93"/>
        <v/>
      </c>
      <c r="P143" s="222" t="e">
        <f t="shared" si="94"/>
        <v>#VALUE!</v>
      </c>
      <c r="Q143" s="223" t="e">
        <f t="shared" si="95"/>
        <v>#VALUE!</v>
      </c>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224"/>
      <c r="BW143" s="224"/>
      <c r="BX143" s="224"/>
      <c r="BY143" s="224"/>
      <c r="BZ143" s="224"/>
      <c r="CA143" s="224"/>
      <c r="CB143" s="224"/>
      <c r="CC143" s="224"/>
      <c r="CD143" s="224"/>
      <c r="CE143" s="224"/>
      <c r="CF143" s="224"/>
      <c r="CG143" s="224"/>
      <c r="CH143" s="224"/>
      <c r="CI143" s="224"/>
      <c r="CJ143" s="224"/>
      <c r="CK143" s="224"/>
      <c r="CL143" s="224"/>
      <c r="CM143" s="224"/>
      <c r="CN143" s="224"/>
      <c r="CO143" s="224"/>
      <c r="CP143" s="224"/>
      <c r="CQ143" s="224"/>
      <c r="CR143" s="224"/>
      <c r="CS143" s="224"/>
      <c r="CT143" s="224"/>
      <c r="CU143" s="224"/>
      <c r="CV143" s="224"/>
      <c r="CW143" s="224"/>
      <c r="CX143" s="224"/>
      <c r="CY143" s="224"/>
      <c r="CZ143" s="224"/>
      <c r="DA143" s="224"/>
      <c r="DB143" s="224"/>
      <c r="DC143" s="224"/>
      <c r="DD143" s="224"/>
      <c r="DE143" s="224"/>
      <c r="DF143" s="224"/>
      <c r="DG143" s="224"/>
      <c r="DH143" s="224"/>
      <c r="DI143" s="224"/>
      <c r="DJ143" s="224"/>
      <c r="DK143" s="224"/>
      <c r="DL143" s="224"/>
      <c r="DM143" s="224"/>
      <c r="DN143" s="224"/>
      <c r="DO143" s="224"/>
      <c r="DP143" s="224"/>
      <c r="DQ143" s="224"/>
      <c r="DR143" s="224"/>
      <c r="DS143" s="224"/>
      <c r="DT143" s="224"/>
      <c r="DU143" s="224"/>
      <c r="DV143" s="224"/>
      <c r="DW143" s="224"/>
      <c r="DX143" s="224"/>
      <c r="DY143" s="224"/>
      <c r="DZ143" s="224"/>
      <c r="EA143" s="224"/>
      <c r="EB143" s="224"/>
      <c r="EC143" s="224"/>
      <c r="ED143" s="224"/>
      <c r="EE143" s="224"/>
      <c r="EF143" s="224"/>
      <c r="EG143" s="224"/>
      <c r="EH143" s="224"/>
      <c r="EI143" s="224"/>
      <c r="EJ143" s="224"/>
      <c r="EK143" s="224"/>
      <c r="EL143" s="224"/>
      <c r="EM143" s="224"/>
      <c r="EN143" s="224"/>
      <c r="EO143" s="224"/>
      <c r="EP143" s="224"/>
      <c r="EQ143" s="224"/>
      <c r="ER143" s="224"/>
      <c r="ES143" s="224"/>
      <c r="ET143" s="224"/>
      <c r="EU143" s="224"/>
      <c r="EV143" s="224"/>
      <c r="EW143" s="224"/>
      <c r="EX143" s="224"/>
      <c r="EY143" s="224"/>
      <c r="EZ143" s="224"/>
      <c r="FA143" s="224"/>
      <c r="FB143" s="224"/>
      <c r="FC143" s="224"/>
      <c r="FD143" s="224"/>
      <c r="FE143" s="224"/>
      <c r="FF143" s="224"/>
      <c r="FG143" s="224"/>
      <c r="FH143" s="224"/>
      <c r="FI143" s="224"/>
      <c r="FJ143" s="224"/>
      <c r="FK143" s="224"/>
      <c r="FL143" s="224"/>
      <c r="FM143" s="224"/>
      <c r="FN143" s="224"/>
      <c r="FO143" s="224"/>
      <c r="FP143" s="224"/>
      <c r="FQ143" s="224"/>
      <c r="FR143" s="224"/>
      <c r="FS143" s="224"/>
      <c r="FT143" s="224"/>
      <c r="FU143" s="224"/>
      <c r="FV143" s="224"/>
      <c r="FW143" s="224"/>
      <c r="FX143" s="224"/>
      <c r="FY143" s="224"/>
      <c r="FZ143" s="224"/>
      <c r="GA143" s="224"/>
      <c r="GB143" s="224"/>
      <c r="GC143" s="224"/>
      <c r="GD143" s="224"/>
      <c r="GE143" s="224"/>
      <c r="GF143" s="224"/>
      <c r="GG143" s="224"/>
      <c r="GH143" s="224"/>
      <c r="GI143" s="224"/>
      <c r="GJ143" s="224"/>
      <c r="GK143" s="224"/>
      <c r="GL143" s="224"/>
      <c r="GM143" s="224"/>
      <c r="GN143" s="224"/>
      <c r="GO143" s="224"/>
      <c r="GP143" s="218"/>
      <c r="GQ143" s="244"/>
      <c r="GR143" s="244"/>
      <c r="GS143" s="244"/>
      <c r="GT143" s="244"/>
      <c r="GU143" s="244"/>
      <c r="GV143" s="226"/>
      <c r="GW143" s="244"/>
      <c r="GX143" s="226"/>
      <c r="GY143" s="226"/>
      <c r="GZ143" s="226"/>
      <c r="HA143" s="226"/>
      <c r="HB143" s="226"/>
      <c r="HC143" s="227"/>
      <c r="HD143" s="228"/>
      <c r="HE143" s="228"/>
      <c r="HF143" s="276">
        <f t="shared" si="96"/>
        <v>0</v>
      </c>
      <c r="HG143" s="276">
        <f>List1_1[[#This Row],[HR 1 Rate 
(autofill)]]*List1_1[[#This Row],[HR 1 Effort ]]</f>
        <v>0</v>
      </c>
      <c r="HH143" s="229"/>
      <c r="HI143" s="228"/>
      <c r="HJ143" s="276">
        <f t="shared" si="97"/>
        <v>0</v>
      </c>
      <c r="HK143" s="276">
        <f>List1_1[[#This Row],[HR 2 Effort ]]*List1_1[[#This Row],[HR 2 Rate 
(autofill)]]</f>
        <v>0</v>
      </c>
      <c r="HL143" s="228"/>
      <c r="HM143" s="228"/>
      <c r="HN143" s="276">
        <f t="shared" si="98"/>
        <v>0</v>
      </c>
      <c r="HO143" s="276">
        <f>List1_1[[#This Row],[HR 3 Rate 
(autofill)]]*List1_1[[#This Row],[HR 3 Effort ]]</f>
        <v>0</v>
      </c>
      <c r="HP143" s="229"/>
      <c r="HQ143" s="228"/>
      <c r="HR143" s="276">
        <f t="shared" si="99"/>
        <v>0</v>
      </c>
      <c r="HS143" s="276">
        <f>List1_1[[#This Row],[HR 4 Rate 
(autofill)]]*List1_1[[#This Row],[HR 4 Effort ]]</f>
        <v>0</v>
      </c>
      <c r="HT143" s="229"/>
      <c r="HU143" s="230">
        <f>List1_1[[#This Row],[HR 1 cost estimate
(autofill)]]+List1_1[[#This Row],[HR 2 cost estimate 
(autofill)]]+List1_1[[#This Row],[HR 3 cost estimate 
(autofill)]]+List1_1[[#This Row],[HR 4 cost estimate 
(autofill)]]</f>
        <v>0</v>
      </c>
      <c r="HV143" s="229"/>
      <c r="HW143" s="229"/>
      <c r="HX143" s="231">
        <f>List1_1[[#This Row],[HR subtotal]]+List1_1[[#This Row],[Estimated Cost of goods &amp; materials / other]]</f>
        <v>0</v>
      </c>
      <c r="HY143" s="232">
        <f>(List1_1[[#This Row],[Total Estimated Cost ]]*List1_1[[#This Row],[Percent Complete]])/100</f>
        <v>0</v>
      </c>
      <c r="HZ143" s="233">
        <f t="shared" si="100"/>
        <v>0</v>
      </c>
      <c r="IA143" s="233">
        <f t="shared" si="100"/>
        <v>0</v>
      </c>
      <c r="IB143" s="233">
        <f t="shared" si="100"/>
        <v>0</v>
      </c>
      <c r="IC143" s="233">
        <f t="shared" si="100"/>
        <v>0</v>
      </c>
      <c r="ID143" s="233">
        <f t="shared" si="100"/>
        <v>0</v>
      </c>
      <c r="IE143" s="233">
        <f t="shared" si="100"/>
        <v>0</v>
      </c>
      <c r="IF143" s="233">
        <f t="shared" si="100"/>
        <v>0</v>
      </c>
      <c r="IG143" s="233">
        <f t="shared" si="100"/>
        <v>0</v>
      </c>
      <c r="IH143" s="233">
        <f t="shared" si="100"/>
        <v>0</v>
      </c>
      <c r="II143" s="233">
        <f t="shared" si="100"/>
        <v>0</v>
      </c>
      <c r="IJ143" s="233">
        <f t="shared" si="100"/>
        <v>0</v>
      </c>
      <c r="IK143" s="233">
        <f t="shared" si="100"/>
        <v>0</v>
      </c>
      <c r="IL143" s="233">
        <f t="shared" si="101"/>
        <v>0</v>
      </c>
      <c r="IM143" s="245">
        <f t="shared" si="102"/>
        <v>0</v>
      </c>
      <c r="IN143" s="246">
        <f t="shared" si="103"/>
        <v>0</v>
      </c>
      <c r="IO143" s="235"/>
      <c r="IP143" s="236">
        <f>List1_1[[#This Row],[Total Estimated Cost ]]-List1_1[[#This Row],[Actual Cost]]</f>
        <v>0</v>
      </c>
      <c r="IQ143" s="237"/>
      <c r="IR143" s="237"/>
      <c r="IS143" s="238"/>
      <c r="IT143" s="239"/>
      <c r="IU143" s="240">
        <f t="shared" si="104"/>
        <v>0</v>
      </c>
      <c r="IV143" s="240">
        <f t="shared" si="105"/>
        <v>0</v>
      </c>
      <c r="IW143" s="240">
        <f t="shared" si="106"/>
        <v>0</v>
      </c>
      <c r="IX143" s="240">
        <f t="shared" si="107"/>
        <v>0</v>
      </c>
      <c r="IY143" s="240">
        <f t="shared" si="108"/>
        <v>0</v>
      </c>
      <c r="IZ143" s="240">
        <f t="shared" si="109"/>
        <v>0</v>
      </c>
      <c r="JA143" s="240">
        <f t="shared" si="110"/>
        <v>0</v>
      </c>
      <c r="JB143" s="240">
        <f t="shared" si="111"/>
        <v>0</v>
      </c>
      <c r="JC143" s="240">
        <f t="shared" si="112"/>
        <v>0</v>
      </c>
      <c r="JD143" s="240">
        <f t="shared" si="113"/>
        <v>0</v>
      </c>
      <c r="JE143" s="240">
        <f t="shared" si="114"/>
        <v>0</v>
      </c>
      <c r="JF143" s="240">
        <f t="shared" si="115"/>
        <v>0</v>
      </c>
      <c r="JG143" s="240">
        <f t="shared" si="116"/>
        <v>0</v>
      </c>
      <c r="JH143" s="241">
        <f t="shared" si="117"/>
        <v>0</v>
      </c>
      <c r="JI143" s="307"/>
      <c r="JJ143" s="243"/>
    </row>
    <row r="144" spans="1:270" x14ac:dyDescent="0.55000000000000004">
      <c r="A144" s="213">
        <v>133</v>
      </c>
      <c r="B144" s="214"/>
      <c r="C144" s="215"/>
      <c r="D144" s="215"/>
      <c r="E144" s="215"/>
      <c r="F144" s="215"/>
      <c r="G144" s="215"/>
      <c r="H144" s="215"/>
      <c r="I144" s="215" t="s">
        <v>561</v>
      </c>
      <c r="J144" s="216">
        <v>0</v>
      </c>
      <c r="K144" s="217" t="str">
        <f t="shared" si="118"/>
        <v>not done</v>
      </c>
      <c r="L144" s="64"/>
      <c r="M144" s="219"/>
      <c r="N144" s="220" t="e">
        <f>List1_1[[#This Row],[Latest start date]]</f>
        <v>#VALUE!</v>
      </c>
      <c r="O144" s="221" t="str">
        <f t="shared" si="93"/>
        <v/>
      </c>
      <c r="P144" s="222" t="e">
        <f t="shared" si="94"/>
        <v>#VALUE!</v>
      </c>
      <c r="Q144" s="223" t="e">
        <f t="shared" si="95"/>
        <v>#VALUE!</v>
      </c>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24"/>
      <c r="BA144" s="224"/>
      <c r="BB144" s="224"/>
      <c r="BC144" s="224"/>
      <c r="BD144" s="224"/>
      <c r="BE144" s="224"/>
      <c r="BF144" s="224"/>
      <c r="BG144" s="224"/>
      <c r="BH144" s="224"/>
      <c r="BI144" s="224"/>
      <c r="BJ144" s="224"/>
      <c r="BK144" s="224"/>
      <c r="BL144" s="224"/>
      <c r="BM144" s="224"/>
      <c r="BN144" s="224"/>
      <c r="BO144" s="224"/>
      <c r="BP144" s="224"/>
      <c r="BQ144" s="224"/>
      <c r="BR144" s="224"/>
      <c r="BS144" s="224"/>
      <c r="BT144" s="224"/>
      <c r="BU144" s="224"/>
      <c r="BV144" s="224"/>
      <c r="BW144" s="224"/>
      <c r="BX144" s="224"/>
      <c r="BY144" s="224"/>
      <c r="BZ144" s="224"/>
      <c r="CA144" s="224"/>
      <c r="CB144" s="224"/>
      <c r="CC144" s="224"/>
      <c r="CD144" s="224"/>
      <c r="CE144" s="224"/>
      <c r="CF144" s="224"/>
      <c r="CG144" s="224"/>
      <c r="CH144" s="224"/>
      <c r="CI144" s="224"/>
      <c r="CJ144" s="224"/>
      <c r="CK144" s="224"/>
      <c r="CL144" s="224"/>
      <c r="CM144" s="224"/>
      <c r="CN144" s="224"/>
      <c r="CO144" s="224"/>
      <c r="CP144" s="224"/>
      <c r="CQ144" s="224"/>
      <c r="CR144" s="224"/>
      <c r="CS144" s="224"/>
      <c r="CT144" s="224"/>
      <c r="CU144" s="224"/>
      <c r="CV144" s="224"/>
      <c r="CW144" s="224"/>
      <c r="CX144" s="224"/>
      <c r="CY144" s="224"/>
      <c r="CZ144" s="224"/>
      <c r="DA144" s="224"/>
      <c r="DB144" s="224"/>
      <c r="DC144" s="224"/>
      <c r="DD144" s="224"/>
      <c r="DE144" s="224"/>
      <c r="DF144" s="224"/>
      <c r="DG144" s="224"/>
      <c r="DH144" s="224"/>
      <c r="DI144" s="224"/>
      <c r="DJ144" s="224"/>
      <c r="DK144" s="224"/>
      <c r="DL144" s="224"/>
      <c r="DM144" s="224"/>
      <c r="DN144" s="224"/>
      <c r="DO144" s="224"/>
      <c r="DP144" s="224"/>
      <c r="DQ144" s="224"/>
      <c r="DR144" s="224"/>
      <c r="DS144" s="224"/>
      <c r="DT144" s="224"/>
      <c r="DU144" s="224"/>
      <c r="DV144" s="224"/>
      <c r="DW144" s="224"/>
      <c r="DX144" s="224"/>
      <c r="DY144" s="224"/>
      <c r="DZ144" s="224"/>
      <c r="EA144" s="224"/>
      <c r="EB144" s="224"/>
      <c r="EC144" s="224"/>
      <c r="ED144" s="224"/>
      <c r="EE144" s="224"/>
      <c r="EF144" s="224"/>
      <c r="EG144" s="224"/>
      <c r="EH144" s="224"/>
      <c r="EI144" s="224"/>
      <c r="EJ144" s="224"/>
      <c r="EK144" s="224"/>
      <c r="EL144" s="224"/>
      <c r="EM144" s="224"/>
      <c r="EN144" s="224"/>
      <c r="EO144" s="224"/>
      <c r="EP144" s="224"/>
      <c r="EQ144" s="224"/>
      <c r="ER144" s="224"/>
      <c r="ES144" s="224"/>
      <c r="ET144" s="224"/>
      <c r="EU144" s="224"/>
      <c r="EV144" s="224"/>
      <c r="EW144" s="224"/>
      <c r="EX144" s="224"/>
      <c r="EY144" s="224"/>
      <c r="EZ144" s="224"/>
      <c r="FA144" s="224"/>
      <c r="FB144" s="224"/>
      <c r="FC144" s="224"/>
      <c r="FD144" s="224"/>
      <c r="FE144" s="224"/>
      <c r="FF144" s="224"/>
      <c r="FG144" s="224"/>
      <c r="FH144" s="224"/>
      <c r="FI144" s="224"/>
      <c r="FJ144" s="224"/>
      <c r="FK144" s="224"/>
      <c r="FL144" s="224"/>
      <c r="FM144" s="224"/>
      <c r="FN144" s="224"/>
      <c r="FO144" s="224"/>
      <c r="FP144" s="224"/>
      <c r="FQ144" s="224"/>
      <c r="FR144" s="224"/>
      <c r="FS144" s="224"/>
      <c r="FT144" s="224"/>
      <c r="FU144" s="224"/>
      <c r="FV144" s="224"/>
      <c r="FW144" s="224"/>
      <c r="FX144" s="224"/>
      <c r="FY144" s="224"/>
      <c r="FZ144" s="224"/>
      <c r="GA144" s="224"/>
      <c r="GB144" s="224"/>
      <c r="GC144" s="224"/>
      <c r="GD144" s="224"/>
      <c r="GE144" s="224"/>
      <c r="GF144" s="224"/>
      <c r="GG144" s="224"/>
      <c r="GH144" s="224"/>
      <c r="GI144" s="224"/>
      <c r="GJ144" s="224"/>
      <c r="GK144" s="224"/>
      <c r="GL144" s="224"/>
      <c r="GM144" s="224"/>
      <c r="GN144" s="224"/>
      <c r="GO144" s="224"/>
      <c r="GP144" s="218"/>
      <c r="GQ144" s="244"/>
      <c r="GR144" s="244"/>
      <c r="GS144" s="244"/>
      <c r="GT144" s="244"/>
      <c r="GU144" s="244"/>
      <c r="GV144" s="226"/>
      <c r="GW144" s="244"/>
      <c r="GX144" s="226"/>
      <c r="GY144" s="226"/>
      <c r="GZ144" s="226"/>
      <c r="HA144" s="226"/>
      <c r="HB144" s="226"/>
      <c r="HC144" s="227"/>
      <c r="HD144" s="228"/>
      <c r="HE144" s="228"/>
      <c r="HF144" s="276">
        <f t="shared" si="96"/>
        <v>0</v>
      </c>
      <c r="HG144" s="276">
        <f>List1_1[[#This Row],[HR 1 Rate 
(autofill)]]*List1_1[[#This Row],[HR 1 Effort ]]</f>
        <v>0</v>
      </c>
      <c r="HH144" s="229"/>
      <c r="HI144" s="228"/>
      <c r="HJ144" s="276">
        <f t="shared" si="97"/>
        <v>0</v>
      </c>
      <c r="HK144" s="276">
        <f>List1_1[[#This Row],[HR 2 Effort ]]*List1_1[[#This Row],[HR 2 Rate 
(autofill)]]</f>
        <v>0</v>
      </c>
      <c r="HL144" s="228"/>
      <c r="HM144" s="228"/>
      <c r="HN144" s="276">
        <f t="shared" si="98"/>
        <v>0</v>
      </c>
      <c r="HO144" s="276">
        <f>List1_1[[#This Row],[HR 3 Rate 
(autofill)]]*List1_1[[#This Row],[HR 3 Effort ]]</f>
        <v>0</v>
      </c>
      <c r="HP144" s="229"/>
      <c r="HQ144" s="228"/>
      <c r="HR144" s="276">
        <f t="shared" si="99"/>
        <v>0</v>
      </c>
      <c r="HS144" s="276">
        <f>List1_1[[#This Row],[HR 4 Rate 
(autofill)]]*List1_1[[#This Row],[HR 4 Effort ]]</f>
        <v>0</v>
      </c>
      <c r="HT144" s="229"/>
      <c r="HU144" s="230">
        <f>List1_1[[#This Row],[HR 1 cost estimate
(autofill)]]+List1_1[[#This Row],[HR 2 cost estimate 
(autofill)]]+List1_1[[#This Row],[HR 3 cost estimate 
(autofill)]]+List1_1[[#This Row],[HR 4 cost estimate 
(autofill)]]</f>
        <v>0</v>
      </c>
      <c r="HV144" s="229"/>
      <c r="HW144" s="229"/>
      <c r="HX144" s="231">
        <f>List1_1[[#This Row],[HR subtotal]]+List1_1[[#This Row],[Estimated Cost of goods &amp; materials / other]]</f>
        <v>0</v>
      </c>
      <c r="HY144" s="232">
        <f>(List1_1[[#This Row],[Total Estimated Cost ]]*List1_1[[#This Row],[Percent Complete]])/100</f>
        <v>0</v>
      </c>
      <c r="HZ144" s="233">
        <f t="shared" si="100"/>
        <v>0</v>
      </c>
      <c r="IA144" s="233">
        <f t="shared" si="100"/>
        <v>0</v>
      </c>
      <c r="IB144" s="233">
        <f t="shared" si="100"/>
        <v>0</v>
      </c>
      <c r="IC144" s="233">
        <f t="shared" si="100"/>
        <v>0</v>
      </c>
      <c r="ID144" s="233">
        <f t="shared" si="100"/>
        <v>0</v>
      </c>
      <c r="IE144" s="233">
        <f t="shared" si="100"/>
        <v>0</v>
      </c>
      <c r="IF144" s="233">
        <f t="shared" si="100"/>
        <v>0</v>
      </c>
      <c r="IG144" s="233">
        <f t="shared" si="100"/>
        <v>0</v>
      </c>
      <c r="IH144" s="233">
        <f t="shared" si="100"/>
        <v>0</v>
      </c>
      <c r="II144" s="233">
        <f t="shared" si="100"/>
        <v>0</v>
      </c>
      <c r="IJ144" s="233">
        <f t="shared" si="100"/>
        <v>0</v>
      </c>
      <c r="IK144" s="233">
        <f t="shared" si="100"/>
        <v>0</v>
      </c>
      <c r="IL144" s="233">
        <f t="shared" si="101"/>
        <v>0</v>
      </c>
      <c r="IM144" s="245">
        <f t="shared" si="102"/>
        <v>0</v>
      </c>
      <c r="IN144" s="246">
        <f t="shared" si="103"/>
        <v>0</v>
      </c>
      <c r="IO144" s="235"/>
      <c r="IP144" s="236">
        <f>List1_1[[#This Row],[Total Estimated Cost ]]-List1_1[[#This Row],[Actual Cost]]</f>
        <v>0</v>
      </c>
      <c r="IQ144" s="237"/>
      <c r="IR144" s="237"/>
      <c r="IS144" s="238"/>
      <c r="IT144" s="239"/>
      <c r="IU144" s="240">
        <f t="shared" si="104"/>
        <v>0</v>
      </c>
      <c r="IV144" s="240">
        <f t="shared" si="105"/>
        <v>0</v>
      </c>
      <c r="IW144" s="240">
        <f t="shared" si="106"/>
        <v>0</v>
      </c>
      <c r="IX144" s="240">
        <f t="shared" si="107"/>
        <v>0</v>
      </c>
      <c r="IY144" s="240">
        <f t="shared" si="108"/>
        <v>0</v>
      </c>
      <c r="IZ144" s="240">
        <f t="shared" si="109"/>
        <v>0</v>
      </c>
      <c r="JA144" s="240">
        <f t="shared" si="110"/>
        <v>0</v>
      </c>
      <c r="JB144" s="240">
        <f t="shared" si="111"/>
        <v>0</v>
      </c>
      <c r="JC144" s="240">
        <f t="shared" si="112"/>
        <v>0</v>
      </c>
      <c r="JD144" s="240">
        <f t="shared" si="113"/>
        <v>0</v>
      </c>
      <c r="JE144" s="240">
        <f t="shared" si="114"/>
        <v>0</v>
      </c>
      <c r="JF144" s="240">
        <f t="shared" si="115"/>
        <v>0</v>
      </c>
      <c r="JG144" s="240">
        <f t="shared" si="116"/>
        <v>0</v>
      </c>
      <c r="JH144" s="241">
        <f t="shared" si="117"/>
        <v>0</v>
      </c>
      <c r="JI144" s="307"/>
      <c r="JJ144" s="243"/>
    </row>
    <row r="145" spans="1:270" x14ac:dyDescent="0.55000000000000004">
      <c r="A145" s="213">
        <v>134</v>
      </c>
      <c r="B145" s="214"/>
      <c r="C145" s="215"/>
      <c r="D145" s="215"/>
      <c r="E145" s="215"/>
      <c r="F145" s="215"/>
      <c r="G145" s="215"/>
      <c r="H145" s="215"/>
      <c r="I145" s="215" t="s">
        <v>561</v>
      </c>
      <c r="J145" s="216">
        <v>0</v>
      </c>
      <c r="K145" s="217" t="str">
        <f t="shared" si="118"/>
        <v>not done</v>
      </c>
      <c r="L145" s="64"/>
      <c r="M145" s="219"/>
      <c r="N145" s="220" t="e">
        <f>List1_1[[#This Row],[Latest start date]]</f>
        <v>#VALUE!</v>
      </c>
      <c r="O145" s="221" t="str">
        <f t="shared" si="93"/>
        <v/>
      </c>
      <c r="P145" s="222" t="e">
        <f t="shared" si="94"/>
        <v>#VALUE!</v>
      </c>
      <c r="Q145" s="223" t="e">
        <f t="shared" si="95"/>
        <v>#VALUE!</v>
      </c>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c r="BX145" s="224"/>
      <c r="BY145" s="224"/>
      <c r="BZ145" s="224"/>
      <c r="CA145" s="224"/>
      <c r="CB145" s="224"/>
      <c r="CC145" s="224"/>
      <c r="CD145" s="224"/>
      <c r="CE145" s="224"/>
      <c r="CF145" s="224"/>
      <c r="CG145" s="224"/>
      <c r="CH145" s="224"/>
      <c r="CI145" s="224"/>
      <c r="CJ145" s="224"/>
      <c r="CK145" s="224"/>
      <c r="CL145" s="224"/>
      <c r="CM145" s="224"/>
      <c r="CN145" s="224"/>
      <c r="CO145" s="224"/>
      <c r="CP145" s="224"/>
      <c r="CQ145" s="224"/>
      <c r="CR145" s="224"/>
      <c r="CS145" s="224"/>
      <c r="CT145" s="224"/>
      <c r="CU145" s="224"/>
      <c r="CV145" s="224"/>
      <c r="CW145" s="224"/>
      <c r="CX145" s="224"/>
      <c r="CY145" s="224"/>
      <c r="CZ145" s="224"/>
      <c r="DA145" s="224"/>
      <c r="DB145" s="224"/>
      <c r="DC145" s="224"/>
      <c r="DD145" s="224"/>
      <c r="DE145" s="224"/>
      <c r="DF145" s="224"/>
      <c r="DG145" s="224"/>
      <c r="DH145" s="224"/>
      <c r="DI145" s="224"/>
      <c r="DJ145" s="224"/>
      <c r="DK145" s="224"/>
      <c r="DL145" s="224"/>
      <c r="DM145" s="224"/>
      <c r="DN145" s="224"/>
      <c r="DO145" s="224"/>
      <c r="DP145" s="224"/>
      <c r="DQ145" s="224"/>
      <c r="DR145" s="224"/>
      <c r="DS145" s="224"/>
      <c r="DT145" s="224"/>
      <c r="DU145" s="224"/>
      <c r="DV145" s="224"/>
      <c r="DW145" s="224"/>
      <c r="DX145" s="224"/>
      <c r="DY145" s="224"/>
      <c r="DZ145" s="224"/>
      <c r="EA145" s="224"/>
      <c r="EB145" s="224"/>
      <c r="EC145" s="224"/>
      <c r="ED145" s="224"/>
      <c r="EE145" s="224"/>
      <c r="EF145" s="224"/>
      <c r="EG145" s="224"/>
      <c r="EH145" s="224"/>
      <c r="EI145" s="224"/>
      <c r="EJ145" s="224"/>
      <c r="EK145" s="224"/>
      <c r="EL145" s="224"/>
      <c r="EM145" s="224"/>
      <c r="EN145" s="224"/>
      <c r="EO145" s="224"/>
      <c r="EP145" s="224"/>
      <c r="EQ145" s="224"/>
      <c r="ER145" s="224"/>
      <c r="ES145" s="224"/>
      <c r="ET145" s="224"/>
      <c r="EU145" s="224"/>
      <c r="EV145" s="224"/>
      <c r="EW145" s="224"/>
      <c r="EX145" s="224"/>
      <c r="EY145" s="224"/>
      <c r="EZ145" s="224"/>
      <c r="FA145" s="224"/>
      <c r="FB145" s="224"/>
      <c r="FC145" s="224"/>
      <c r="FD145" s="224"/>
      <c r="FE145" s="224"/>
      <c r="FF145" s="224"/>
      <c r="FG145" s="224"/>
      <c r="FH145" s="224"/>
      <c r="FI145" s="224"/>
      <c r="FJ145" s="224"/>
      <c r="FK145" s="224"/>
      <c r="FL145" s="224"/>
      <c r="FM145" s="224"/>
      <c r="FN145" s="224"/>
      <c r="FO145" s="224"/>
      <c r="FP145" s="224"/>
      <c r="FQ145" s="224"/>
      <c r="FR145" s="224"/>
      <c r="FS145" s="224"/>
      <c r="FT145" s="224"/>
      <c r="FU145" s="224"/>
      <c r="FV145" s="224"/>
      <c r="FW145" s="224"/>
      <c r="FX145" s="224"/>
      <c r="FY145" s="224"/>
      <c r="FZ145" s="224"/>
      <c r="GA145" s="224"/>
      <c r="GB145" s="224"/>
      <c r="GC145" s="224"/>
      <c r="GD145" s="224"/>
      <c r="GE145" s="224"/>
      <c r="GF145" s="224"/>
      <c r="GG145" s="224"/>
      <c r="GH145" s="224"/>
      <c r="GI145" s="224"/>
      <c r="GJ145" s="224"/>
      <c r="GK145" s="224"/>
      <c r="GL145" s="224"/>
      <c r="GM145" s="224"/>
      <c r="GN145" s="224"/>
      <c r="GO145" s="224"/>
      <c r="GP145" s="218"/>
      <c r="GQ145" s="244"/>
      <c r="GR145" s="244"/>
      <c r="GS145" s="244"/>
      <c r="GT145" s="244"/>
      <c r="GU145" s="244"/>
      <c r="GV145" s="226"/>
      <c r="GW145" s="244"/>
      <c r="GX145" s="226"/>
      <c r="GY145" s="226"/>
      <c r="GZ145" s="226"/>
      <c r="HA145" s="226"/>
      <c r="HB145" s="226"/>
      <c r="HC145" s="227"/>
      <c r="HD145" s="228"/>
      <c r="HE145" s="228"/>
      <c r="HF145" s="276">
        <f t="shared" si="96"/>
        <v>0</v>
      </c>
      <c r="HG145" s="276">
        <f>List1_1[[#This Row],[HR 1 Rate 
(autofill)]]*List1_1[[#This Row],[HR 1 Effort ]]</f>
        <v>0</v>
      </c>
      <c r="HH145" s="229"/>
      <c r="HI145" s="228"/>
      <c r="HJ145" s="276">
        <f t="shared" si="97"/>
        <v>0</v>
      </c>
      <c r="HK145" s="276">
        <f>List1_1[[#This Row],[HR 2 Effort ]]*List1_1[[#This Row],[HR 2 Rate 
(autofill)]]</f>
        <v>0</v>
      </c>
      <c r="HL145" s="228"/>
      <c r="HM145" s="228"/>
      <c r="HN145" s="276">
        <f t="shared" si="98"/>
        <v>0</v>
      </c>
      <c r="HO145" s="276">
        <f>List1_1[[#This Row],[HR 3 Rate 
(autofill)]]*List1_1[[#This Row],[HR 3 Effort ]]</f>
        <v>0</v>
      </c>
      <c r="HP145" s="229"/>
      <c r="HQ145" s="228"/>
      <c r="HR145" s="276">
        <f t="shared" si="99"/>
        <v>0</v>
      </c>
      <c r="HS145" s="276">
        <f>List1_1[[#This Row],[HR 4 Rate 
(autofill)]]*List1_1[[#This Row],[HR 4 Effort ]]</f>
        <v>0</v>
      </c>
      <c r="HT145" s="229"/>
      <c r="HU145" s="230">
        <f>List1_1[[#This Row],[HR 1 cost estimate
(autofill)]]+List1_1[[#This Row],[HR 2 cost estimate 
(autofill)]]+List1_1[[#This Row],[HR 3 cost estimate 
(autofill)]]+List1_1[[#This Row],[HR 4 cost estimate 
(autofill)]]</f>
        <v>0</v>
      </c>
      <c r="HV145" s="229"/>
      <c r="HW145" s="229"/>
      <c r="HX145" s="231">
        <f>List1_1[[#This Row],[HR subtotal]]+List1_1[[#This Row],[Estimated Cost of goods &amp; materials / other]]</f>
        <v>0</v>
      </c>
      <c r="HY145" s="232">
        <f>(List1_1[[#This Row],[Total Estimated Cost ]]*List1_1[[#This Row],[Percent Complete]])/100</f>
        <v>0</v>
      </c>
      <c r="HZ145" s="233">
        <f t="shared" si="100"/>
        <v>0</v>
      </c>
      <c r="IA145" s="233">
        <f t="shared" si="100"/>
        <v>0</v>
      </c>
      <c r="IB145" s="233">
        <f t="shared" si="100"/>
        <v>0</v>
      </c>
      <c r="IC145" s="233">
        <f t="shared" si="100"/>
        <v>0</v>
      </c>
      <c r="ID145" s="233">
        <f t="shared" si="100"/>
        <v>0</v>
      </c>
      <c r="IE145" s="233">
        <f t="shared" si="100"/>
        <v>0</v>
      </c>
      <c r="IF145" s="233">
        <f t="shared" si="100"/>
        <v>0</v>
      </c>
      <c r="IG145" s="233">
        <f t="shared" si="100"/>
        <v>0</v>
      </c>
      <c r="IH145" s="233">
        <f t="shared" si="100"/>
        <v>0</v>
      </c>
      <c r="II145" s="233">
        <f t="shared" si="100"/>
        <v>0</v>
      </c>
      <c r="IJ145" s="233">
        <f t="shared" si="100"/>
        <v>0</v>
      </c>
      <c r="IK145" s="233">
        <f t="shared" si="100"/>
        <v>0</v>
      </c>
      <c r="IL145" s="233">
        <f t="shared" si="101"/>
        <v>0</v>
      </c>
      <c r="IM145" s="245">
        <f t="shared" si="102"/>
        <v>0</v>
      </c>
      <c r="IN145" s="246">
        <f t="shared" si="103"/>
        <v>0</v>
      </c>
      <c r="IO145" s="235"/>
      <c r="IP145" s="236">
        <f>List1_1[[#This Row],[Total Estimated Cost ]]-List1_1[[#This Row],[Actual Cost]]</f>
        <v>0</v>
      </c>
      <c r="IQ145" s="237"/>
      <c r="IR145" s="237"/>
      <c r="IS145" s="238"/>
      <c r="IT145" s="239"/>
      <c r="IU145" s="240">
        <f t="shared" si="104"/>
        <v>0</v>
      </c>
      <c r="IV145" s="240">
        <f t="shared" si="105"/>
        <v>0</v>
      </c>
      <c r="IW145" s="240">
        <f t="shared" si="106"/>
        <v>0</v>
      </c>
      <c r="IX145" s="240">
        <f t="shared" si="107"/>
        <v>0</v>
      </c>
      <c r="IY145" s="240">
        <f t="shared" si="108"/>
        <v>0</v>
      </c>
      <c r="IZ145" s="240">
        <f t="shared" si="109"/>
        <v>0</v>
      </c>
      <c r="JA145" s="240">
        <f t="shared" si="110"/>
        <v>0</v>
      </c>
      <c r="JB145" s="240">
        <f t="shared" si="111"/>
        <v>0</v>
      </c>
      <c r="JC145" s="240">
        <f t="shared" si="112"/>
        <v>0</v>
      </c>
      <c r="JD145" s="240">
        <f t="shared" si="113"/>
        <v>0</v>
      </c>
      <c r="JE145" s="240">
        <f t="shared" si="114"/>
        <v>0</v>
      </c>
      <c r="JF145" s="240">
        <f t="shared" si="115"/>
        <v>0</v>
      </c>
      <c r="JG145" s="240">
        <f t="shared" si="116"/>
        <v>0</v>
      </c>
      <c r="JH145" s="241">
        <f t="shared" si="117"/>
        <v>0</v>
      </c>
      <c r="JI145" s="307"/>
      <c r="JJ145" s="243"/>
    </row>
    <row r="146" spans="1:270" x14ac:dyDescent="0.55000000000000004">
      <c r="A146" s="213">
        <v>135</v>
      </c>
      <c r="B146" s="214"/>
      <c r="C146" s="215"/>
      <c r="D146" s="215"/>
      <c r="E146" s="215"/>
      <c r="F146" s="215"/>
      <c r="G146" s="215"/>
      <c r="H146" s="215"/>
      <c r="I146" s="215" t="s">
        <v>561</v>
      </c>
      <c r="J146" s="216">
        <v>0</v>
      </c>
      <c r="K146" s="217" t="str">
        <f t="shared" si="118"/>
        <v>not done</v>
      </c>
      <c r="L146" s="64"/>
      <c r="M146" s="219"/>
      <c r="N146" s="220" t="e">
        <f>List1_1[[#This Row],[Latest start date]]</f>
        <v>#VALUE!</v>
      </c>
      <c r="O146" s="221" t="str">
        <f t="shared" si="93"/>
        <v/>
      </c>
      <c r="P146" s="222" t="e">
        <f t="shared" si="94"/>
        <v>#VALUE!</v>
      </c>
      <c r="Q146" s="223" t="e">
        <f t="shared" si="95"/>
        <v>#VALUE!</v>
      </c>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c r="BZ146" s="224"/>
      <c r="CA146" s="224"/>
      <c r="CB146" s="224"/>
      <c r="CC146" s="224"/>
      <c r="CD146" s="224"/>
      <c r="CE146" s="224"/>
      <c r="CF146" s="224"/>
      <c r="CG146" s="224"/>
      <c r="CH146" s="224"/>
      <c r="CI146" s="224"/>
      <c r="CJ146" s="224"/>
      <c r="CK146" s="224"/>
      <c r="CL146" s="224"/>
      <c r="CM146" s="224"/>
      <c r="CN146" s="224"/>
      <c r="CO146" s="224"/>
      <c r="CP146" s="224"/>
      <c r="CQ146" s="224"/>
      <c r="CR146" s="224"/>
      <c r="CS146" s="224"/>
      <c r="CT146" s="224"/>
      <c r="CU146" s="224"/>
      <c r="CV146" s="224"/>
      <c r="CW146" s="224"/>
      <c r="CX146" s="224"/>
      <c r="CY146" s="224"/>
      <c r="CZ146" s="224"/>
      <c r="DA146" s="224"/>
      <c r="DB146" s="224"/>
      <c r="DC146" s="224"/>
      <c r="DD146" s="224"/>
      <c r="DE146" s="224"/>
      <c r="DF146" s="224"/>
      <c r="DG146" s="224"/>
      <c r="DH146" s="224"/>
      <c r="DI146" s="224"/>
      <c r="DJ146" s="224"/>
      <c r="DK146" s="224"/>
      <c r="DL146" s="224"/>
      <c r="DM146" s="224"/>
      <c r="DN146" s="224"/>
      <c r="DO146" s="224"/>
      <c r="DP146" s="224"/>
      <c r="DQ146" s="224"/>
      <c r="DR146" s="224"/>
      <c r="DS146" s="224"/>
      <c r="DT146" s="224"/>
      <c r="DU146" s="224"/>
      <c r="DV146" s="224"/>
      <c r="DW146" s="224"/>
      <c r="DX146" s="224"/>
      <c r="DY146" s="224"/>
      <c r="DZ146" s="224"/>
      <c r="EA146" s="224"/>
      <c r="EB146" s="224"/>
      <c r="EC146" s="224"/>
      <c r="ED146" s="224"/>
      <c r="EE146" s="224"/>
      <c r="EF146" s="224"/>
      <c r="EG146" s="224"/>
      <c r="EH146" s="224"/>
      <c r="EI146" s="224"/>
      <c r="EJ146" s="224"/>
      <c r="EK146" s="224"/>
      <c r="EL146" s="224"/>
      <c r="EM146" s="224"/>
      <c r="EN146" s="224"/>
      <c r="EO146" s="224"/>
      <c r="EP146" s="224"/>
      <c r="EQ146" s="224"/>
      <c r="ER146" s="224"/>
      <c r="ES146" s="224"/>
      <c r="ET146" s="224"/>
      <c r="EU146" s="224"/>
      <c r="EV146" s="224"/>
      <c r="EW146" s="224"/>
      <c r="EX146" s="224"/>
      <c r="EY146" s="224"/>
      <c r="EZ146" s="224"/>
      <c r="FA146" s="224"/>
      <c r="FB146" s="224"/>
      <c r="FC146" s="224"/>
      <c r="FD146" s="224"/>
      <c r="FE146" s="224"/>
      <c r="FF146" s="224"/>
      <c r="FG146" s="224"/>
      <c r="FH146" s="224"/>
      <c r="FI146" s="224"/>
      <c r="FJ146" s="224"/>
      <c r="FK146" s="224"/>
      <c r="FL146" s="224"/>
      <c r="FM146" s="224"/>
      <c r="FN146" s="224"/>
      <c r="FO146" s="224"/>
      <c r="FP146" s="224"/>
      <c r="FQ146" s="224"/>
      <c r="FR146" s="224"/>
      <c r="FS146" s="224"/>
      <c r="FT146" s="224"/>
      <c r="FU146" s="224"/>
      <c r="FV146" s="224"/>
      <c r="FW146" s="224"/>
      <c r="FX146" s="224"/>
      <c r="FY146" s="224"/>
      <c r="FZ146" s="224"/>
      <c r="GA146" s="224"/>
      <c r="GB146" s="224"/>
      <c r="GC146" s="224"/>
      <c r="GD146" s="224"/>
      <c r="GE146" s="224"/>
      <c r="GF146" s="224"/>
      <c r="GG146" s="224"/>
      <c r="GH146" s="224"/>
      <c r="GI146" s="224"/>
      <c r="GJ146" s="224"/>
      <c r="GK146" s="224"/>
      <c r="GL146" s="224"/>
      <c r="GM146" s="224"/>
      <c r="GN146" s="224"/>
      <c r="GO146" s="224"/>
      <c r="GP146" s="218"/>
      <c r="GQ146" s="244"/>
      <c r="GR146" s="244"/>
      <c r="GS146" s="244"/>
      <c r="GT146" s="244"/>
      <c r="GU146" s="244"/>
      <c r="GV146" s="226"/>
      <c r="GW146" s="244"/>
      <c r="GX146" s="226"/>
      <c r="GY146" s="226"/>
      <c r="GZ146" s="226"/>
      <c r="HA146" s="226"/>
      <c r="HB146" s="226"/>
      <c r="HC146" s="227"/>
      <c r="HD146" s="228"/>
      <c r="HE146" s="228"/>
      <c r="HF146" s="276">
        <f t="shared" si="96"/>
        <v>0</v>
      </c>
      <c r="HG146" s="276">
        <f>List1_1[[#This Row],[HR 1 Rate 
(autofill)]]*List1_1[[#This Row],[HR 1 Effort ]]</f>
        <v>0</v>
      </c>
      <c r="HH146" s="229"/>
      <c r="HI146" s="228"/>
      <c r="HJ146" s="276">
        <f t="shared" si="97"/>
        <v>0</v>
      </c>
      <c r="HK146" s="276">
        <f>List1_1[[#This Row],[HR 2 Effort ]]*List1_1[[#This Row],[HR 2 Rate 
(autofill)]]</f>
        <v>0</v>
      </c>
      <c r="HL146" s="228"/>
      <c r="HM146" s="228"/>
      <c r="HN146" s="276">
        <f t="shared" si="98"/>
        <v>0</v>
      </c>
      <c r="HO146" s="276">
        <f>List1_1[[#This Row],[HR 3 Rate 
(autofill)]]*List1_1[[#This Row],[HR 3 Effort ]]</f>
        <v>0</v>
      </c>
      <c r="HP146" s="229"/>
      <c r="HQ146" s="228"/>
      <c r="HR146" s="276">
        <f t="shared" si="99"/>
        <v>0</v>
      </c>
      <c r="HS146" s="276">
        <f>List1_1[[#This Row],[HR 4 Rate 
(autofill)]]*List1_1[[#This Row],[HR 4 Effort ]]</f>
        <v>0</v>
      </c>
      <c r="HT146" s="229"/>
      <c r="HU146" s="230">
        <f>List1_1[[#This Row],[HR 1 cost estimate
(autofill)]]+List1_1[[#This Row],[HR 2 cost estimate 
(autofill)]]+List1_1[[#This Row],[HR 3 cost estimate 
(autofill)]]+List1_1[[#This Row],[HR 4 cost estimate 
(autofill)]]</f>
        <v>0</v>
      </c>
      <c r="HV146" s="229"/>
      <c r="HW146" s="229"/>
      <c r="HX146" s="231">
        <f>List1_1[[#This Row],[HR subtotal]]+List1_1[[#This Row],[Estimated Cost of goods &amp; materials / other]]</f>
        <v>0</v>
      </c>
      <c r="HY146" s="232">
        <f>(List1_1[[#This Row],[Total Estimated Cost ]]*List1_1[[#This Row],[Percent Complete]])/100</f>
        <v>0</v>
      </c>
      <c r="HZ146" s="233">
        <f t="shared" si="100"/>
        <v>0</v>
      </c>
      <c r="IA146" s="233">
        <f t="shared" si="100"/>
        <v>0</v>
      </c>
      <c r="IB146" s="233">
        <f t="shared" si="100"/>
        <v>0</v>
      </c>
      <c r="IC146" s="233">
        <f t="shared" si="100"/>
        <v>0</v>
      </c>
      <c r="ID146" s="233">
        <f t="shared" si="100"/>
        <v>0</v>
      </c>
      <c r="IE146" s="233">
        <f t="shared" si="100"/>
        <v>0</v>
      </c>
      <c r="IF146" s="233">
        <f t="shared" si="100"/>
        <v>0</v>
      </c>
      <c r="IG146" s="233">
        <f t="shared" si="100"/>
        <v>0</v>
      </c>
      <c r="IH146" s="233">
        <f t="shared" si="100"/>
        <v>0</v>
      </c>
      <c r="II146" s="233">
        <f t="shared" si="100"/>
        <v>0</v>
      </c>
      <c r="IJ146" s="233">
        <f t="shared" si="100"/>
        <v>0</v>
      </c>
      <c r="IK146" s="233">
        <f t="shared" si="100"/>
        <v>0</v>
      </c>
      <c r="IL146" s="233">
        <f t="shared" si="101"/>
        <v>0</v>
      </c>
      <c r="IM146" s="245">
        <f t="shared" si="102"/>
        <v>0</v>
      </c>
      <c r="IN146" s="246">
        <f t="shared" si="103"/>
        <v>0</v>
      </c>
      <c r="IO146" s="235"/>
      <c r="IP146" s="236">
        <f>List1_1[[#This Row],[Total Estimated Cost ]]-List1_1[[#This Row],[Actual Cost]]</f>
        <v>0</v>
      </c>
      <c r="IQ146" s="237"/>
      <c r="IR146" s="237"/>
      <c r="IS146" s="238"/>
      <c r="IT146" s="239"/>
      <c r="IU146" s="240">
        <f t="shared" si="104"/>
        <v>0</v>
      </c>
      <c r="IV146" s="240">
        <f t="shared" si="105"/>
        <v>0</v>
      </c>
      <c r="IW146" s="240">
        <f t="shared" si="106"/>
        <v>0</v>
      </c>
      <c r="IX146" s="240">
        <f t="shared" si="107"/>
        <v>0</v>
      </c>
      <c r="IY146" s="240">
        <f t="shared" si="108"/>
        <v>0</v>
      </c>
      <c r="IZ146" s="240">
        <f t="shared" si="109"/>
        <v>0</v>
      </c>
      <c r="JA146" s="240">
        <f t="shared" si="110"/>
        <v>0</v>
      </c>
      <c r="JB146" s="240">
        <f t="shared" si="111"/>
        <v>0</v>
      </c>
      <c r="JC146" s="240">
        <f t="shared" si="112"/>
        <v>0</v>
      </c>
      <c r="JD146" s="240">
        <f t="shared" si="113"/>
        <v>0</v>
      </c>
      <c r="JE146" s="240">
        <f t="shared" si="114"/>
        <v>0</v>
      </c>
      <c r="JF146" s="240">
        <f t="shared" si="115"/>
        <v>0</v>
      </c>
      <c r="JG146" s="240">
        <f t="shared" si="116"/>
        <v>0</v>
      </c>
      <c r="JH146" s="241">
        <f t="shared" si="117"/>
        <v>0</v>
      </c>
      <c r="JI146" s="307"/>
      <c r="JJ146" s="243"/>
    </row>
    <row r="147" spans="1:270" x14ac:dyDescent="0.55000000000000004">
      <c r="A147" s="213">
        <v>136</v>
      </c>
      <c r="B147" s="214"/>
      <c r="C147" s="215"/>
      <c r="D147" s="215"/>
      <c r="E147" s="215"/>
      <c r="F147" s="215"/>
      <c r="G147" s="215"/>
      <c r="H147" s="215"/>
      <c r="I147" s="215" t="s">
        <v>561</v>
      </c>
      <c r="J147" s="216">
        <v>0</v>
      </c>
      <c r="K147" s="217" t="str">
        <f t="shared" si="118"/>
        <v>not done</v>
      </c>
      <c r="L147" s="64"/>
      <c r="M147" s="219"/>
      <c r="N147" s="220" t="e">
        <f>List1_1[[#This Row],[Latest start date]]</f>
        <v>#VALUE!</v>
      </c>
      <c r="O147" s="221" t="str">
        <f t="shared" si="93"/>
        <v/>
      </c>
      <c r="P147" s="222" t="e">
        <f t="shared" si="94"/>
        <v>#VALUE!</v>
      </c>
      <c r="Q147" s="223" t="e">
        <f t="shared" si="95"/>
        <v>#VALUE!</v>
      </c>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4"/>
      <c r="BW147" s="224"/>
      <c r="BX147" s="224"/>
      <c r="BY147" s="224"/>
      <c r="BZ147" s="224"/>
      <c r="CA147" s="224"/>
      <c r="CB147" s="224"/>
      <c r="CC147" s="224"/>
      <c r="CD147" s="224"/>
      <c r="CE147" s="224"/>
      <c r="CF147" s="224"/>
      <c r="CG147" s="224"/>
      <c r="CH147" s="224"/>
      <c r="CI147" s="224"/>
      <c r="CJ147" s="224"/>
      <c r="CK147" s="224"/>
      <c r="CL147" s="224"/>
      <c r="CM147" s="224"/>
      <c r="CN147" s="224"/>
      <c r="CO147" s="224"/>
      <c r="CP147" s="224"/>
      <c r="CQ147" s="224"/>
      <c r="CR147" s="224"/>
      <c r="CS147" s="224"/>
      <c r="CT147" s="224"/>
      <c r="CU147" s="224"/>
      <c r="CV147" s="224"/>
      <c r="CW147" s="224"/>
      <c r="CX147" s="224"/>
      <c r="CY147" s="224"/>
      <c r="CZ147" s="224"/>
      <c r="DA147" s="224"/>
      <c r="DB147" s="224"/>
      <c r="DC147" s="224"/>
      <c r="DD147" s="224"/>
      <c r="DE147" s="224"/>
      <c r="DF147" s="224"/>
      <c r="DG147" s="224"/>
      <c r="DH147" s="224"/>
      <c r="DI147" s="224"/>
      <c r="DJ147" s="224"/>
      <c r="DK147" s="224"/>
      <c r="DL147" s="224"/>
      <c r="DM147" s="224"/>
      <c r="DN147" s="224"/>
      <c r="DO147" s="224"/>
      <c r="DP147" s="224"/>
      <c r="DQ147" s="224"/>
      <c r="DR147" s="224"/>
      <c r="DS147" s="224"/>
      <c r="DT147" s="224"/>
      <c r="DU147" s="224"/>
      <c r="DV147" s="224"/>
      <c r="DW147" s="224"/>
      <c r="DX147" s="224"/>
      <c r="DY147" s="224"/>
      <c r="DZ147" s="224"/>
      <c r="EA147" s="224"/>
      <c r="EB147" s="224"/>
      <c r="EC147" s="224"/>
      <c r="ED147" s="224"/>
      <c r="EE147" s="224"/>
      <c r="EF147" s="224"/>
      <c r="EG147" s="224"/>
      <c r="EH147" s="224"/>
      <c r="EI147" s="224"/>
      <c r="EJ147" s="224"/>
      <c r="EK147" s="224"/>
      <c r="EL147" s="224"/>
      <c r="EM147" s="224"/>
      <c r="EN147" s="224"/>
      <c r="EO147" s="224"/>
      <c r="EP147" s="224"/>
      <c r="EQ147" s="224"/>
      <c r="ER147" s="224"/>
      <c r="ES147" s="224"/>
      <c r="ET147" s="224"/>
      <c r="EU147" s="224"/>
      <c r="EV147" s="224"/>
      <c r="EW147" s="224"/>
      <c r="EX147" s="224"/>
      <c r="EY147" s="224"/>
      <c r="EZ147" s="224"/>
      <c r="FA147" s="224"/>
      <c r="FB147" s="224"/>
      <c r="FC147" s="224"/>
      <c r="FD147" s="224"/>
      <c r="FE147" s="224"/>
      <c r="FF147" s="224"/>
      <c r="FG147" s="224"/>
      <c r="FH147" s="224"/>
      <c r="FI147" s="224"/>
      <c r="FJ147" s="224"/>
      <c r="FK147" s="224"/>
      <c r="FL147" s="224"/>
      <c r="FM147" s="224"/>
      <c r="FN147" s="224"/>
      <c r="FO147" s="224"/>
      <c r="FP147" s="224"/>
      <c r="FQ147" s="224"/>
      <c r="FR147" s="224"/>
      <c r="FS147" s="224"/>
      <c r="FT147" s="224"/>
      <c r="FU147" s="224"/>
      <c r="FV147" s="224"/>
      <c r="FW147" s="224"/>
      <c r="FX147" s="224"/>
      <c r="FY147" s="224"/>
      <c r="FZ147" s="224"/>
      <c r="GA147" s="224"/>
      <c r="GB147" s="224"/>
      <c r="GC147" s="224"/>
      <c r="GD147" s="224"/>
      <c r="GE147" s="224"/>
      <c r="GF147" s="224"/>
      <c r="GG147" s="224"/>
      <c r="GH147" s="224"/>
      <c r="GI147" s="224"/>
      <c r="GJ147" s="224"/>
      <c r="GK147" s="224"/>
      <c r="GL147" s="224"/>
      <c r="GM147" s="224"/>
      <c r="GN147" s="224"/>
      <c r="GO147" s="224"/>
      <c r="GP147" s="218"/>
      <c r="GQ147" s="244"/>
      <c r="GR147" s="244"/>
      <c r="GS147" s="244"/>
      <c r="GT147" s="244"/>
      <c r="GU147" s="244"/>
      <c r="GV147" s="226"/>
      <c r="GW147" s="244"/>
      <c r="GX147" s="226"/>
      <c r="GY147" s="226"/>
      <c r="GZ147" s="226"/>
      <c r="HA147" s="226"/>
      <c r="HB147" s="226"/>
      <c r="HC147" s="227"/>
      <c r="HD147" s="228"/>
      <c r="HE147" s="228"/>
      <c r="HF147" s="276">
        <f t="shared" si="96"/>
        <v>0</v>
      </c>
      <c r="HG147" s="276">
        <f>List1_1[[#This Row],[HR 1 Rate 
(autofill)]]*List1_1[[#This Row],[HR 1 Effort ]]</f>
        <v>0</v>
      </c>
      <c r="HH147" s="229"/>
      <c r="HI147" s="228"/>
      <c r="HJ147" s="276">
        <f t="shared" si="97"/>
        <v>0</v>
      </c>
      <c r="HK147" s="276">
        <f>List1_1[[#This Row],[HR 2 Effort ]]*List1_1[[#This Row],[HR 2 Rate 
(autofill)]]</f>
        <v>0</v>
      </c>
      <c r="HL147" s="228"/>
      <c r="HM147" s="228"/>
      <c r="HN147" s="276">
        <f t="shared" si="98"/>
        <v>0</v>
      </c>
      <c r="HO147" s="276">
        <f>List1_1[[#This Row],[HR 3 Rate 
(autofill)]]*List1_1[[#This Row],[HR 3 Effort ]]</f>
        <v>0</v>
      </c>
      <c r="HP147" s="229"/>
      <c r="HQ147" s="228"/>
      <c r="HR147" s="276">
        <f t="shared" si="99"/>
        <v>0</v>
      </c>
      <c r="HS147" s="276">
        <f>List1_1[[#This Row],[HR 4 Rate 
(autofill)]]*List1_1[[#This Row],[HR 4 Effort ]]</f>
        <v>0</v>
      </c>
      <c r="HT147" s="229"/>
      <c r="HU147" s="230">
        <f>List1_1[[#This Row],[HR 1 cost estimate
(autofill)]]+List1_1[[#This Row],[HR 2 cost estimate 
(autofill)]]+List1_1[[#This Row],[HR 3 cost estimate 
(autofill)]]+List1_1[[#This Row],[HR 4 cost estimate 
(autofill)]]</f>
        <v>0</v>
      </c>
      <c r="HV147" s="229"/>
      <c r="HW147" s="229"/>
      <c r="HX147" s="231">
        <f>List1_1[[#This Row],[HR subtotal]]+List1_1[[#This Row],[Estimated Cost of goods &amp; materials / other]]</f>
        <v>0</v>
      </c>
      <c r="HY147" s="232">
        <f>(List1_1[[#This Row],[Total Estimated Cost ]]*List1_1[[#This Row],[Percent Complete]])/100</f>
        <v>0</v>
      </c>
      <c r="HZ147" s="233">
        <f t="shared" si="100"/>
        <v>0</v>
      </c>
      <c r="IA147" s="233">
        <f t="shared" si="100"/>
        <v>0</v>
      </c>
      <c r="IB147" s="233">
        <f t="shared" si="100"/>
        <v>0</v>
      </c>
      <c r="IC147" s="233">
        <f t="shared" si="100"/>
        <v>0</v>
      </c>
      <c r="ID147" s="233">
        <f t="shared" si="100"/>
        <v>0</v>
      </c>
      <c r="IE147" s="233">
        <f t="shared" si="100"/>
        <v>0</v>
      </c>
      <c r="IF147" s="233">
        <f t="shared" si="100"/>
        <v>0</v>
      </c>
      <c r="IG147" s="233">
        <f t="shared" si="100"/>
        <v>0</v>
      </c>
      <c r="IH147" s="233">
        <f t="shared" si="100"/>
        <v>0</v>
      </c>
      <c r="II147" s="233">
        <f t="shared" si="100"/>
        <v>0</v>
      </c>
      <c r="IJ147" s="233">
        <f t="shared" si="100"/>
        <v>0</v>
      </c>
      <c r="IK147" s="233">
        <f t="shared" si="100"/>
        <v>0</v>
      </c>
      <c r="IL147" s="233">
        <f t="shared" si="101"/>
        <v>0</v>
      </c>
      <c r="IM147" s="245">
        <f t="shared" si="102"/>
        <v>0</v>
      </c>
      <c r="IN147" s="246">
        <f t="shared" si="103"/>
        <v>0</v>
      </c>
      <c r="IO147" s="235"/>
      <c r="IP147" s="236">
        <f>List1_1[[#This Row],[Total Estimated Cost ]]-List1_1[[#This Row],[Actual Cost]]</f>
        <v>0</v>
      </c>
      <c r="IQ147" s="237"/>
      <c r="IR147" s="237"/>
      <c r="IS147" s="238"/>
      <c r="IT147" s="239"/>
      <c r="IU147" s="240">
        <f t="shared" si="104"/>
        <v>0</v>
      </c>
      <c r="IV147" s="240">
        <f t="shared" si="105"/>
        <v>0</v>
      </c>
      <c r="IW147" s="240">
        <f t="shared" si="106"/>
        <v>0</v>
      </c>
      <c r="IX147" s="240">
        <f t="shared" si="107"/>
        <v>0</v>
      </c>
      <c r="IY147" s="240">
        <f t="shared" si="108"/>
        <v>0</v>
      </c>
      <c r="IZ147" s="240">
        <f t="shared" si="109"/>
        <v>0</v>
      </c>
      <c r="JA147" s="240">
        <f t="shared" si="110"/>
        <v>0</v>
      </c>
      <c r="JB147" s="240">
        <f t="shared" si="111"/>
        <v>0</v>
      </c>
      <c r="JC147" s="240">
        <f t="shared" si="112"/>
        <v>0</v>
      </c>
      <c r="JD147" s="240">
        <f t="shared" si="113"/>
        <v>0</v>
      </c>
      <c r="JE147" s="240">
        <f t="shared" si="114"/>
        <v>0</v>
      </c>
      <c r="JF147" s="240">
        <f t="shared" si="115"/>
        <v>0</v>
      </c>
      <c r="JG147" s="240">
        <f t="shared" si="116"/>
        <v>0</v>
      </c>
      <c r="JH147" s="241">
        <f t="shared" si="117"/>
        <v>0</v>
      </c>
      <c r="JI147" s="307"/>
      <c r="JJ147" s="243"/>
    </row>
    <row r="148" spans="1:270" x14ac:dyDescent="0.55000000000000004">
      <c r="A148" s="213">
        <v>137</v>
      </c>
      <c r="B148" s="214"/>
      <c r="C148" s="215"/>
      <c r="D148" s="215"/>
      <c r="E148" s="215"/>
      <c r="F148" s="215"/>
      <c r="G148" s="215"/>
      <c r="H148" s="215"/>
      <c r="I148" s="215" t="s">
        <v>561</v>
      </c>
      <c r="J148" s="216">
        <v>0</v>
      </c>
      <c r="K148" s="217" t="str">
        <f t="shared" si="118"/>
        <v>not done</v>
      </c>
      <c r="L148" s="64"/>
      <c r="M148" s="219"/>
      <c r="N148" s="220" t="e">
        <f>List1_1[[#This Row],[Latest start date]]</f>
        <v>#VALUE!</v>
      </c>
      <c r="O148" s="221" t="str">
        <f t="shared" si="93"/>
        <v/>
      </c>
      <c r="P148" s="222" t="e">
        <f t="shared" si="94"/>
        <v>#VALUE!</v>
      </c>
      <c r="Q148" s="223" t="e">
        <f t="shared" si="95"/>
        <v>#VALUE!</v>
      </c>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4"/>
      <c r="BR148" s="224"/>
      <c r="BS148" s="224"/>
      <c r="BT148" s="224"/>
      <c r="BU148" s="224"/>
      <c r="BV148" s="224"/>
      <c r="BW148" s="224"/>
      <c r="BX148" s="224"/>
      <c r="BY148" s="224"/>
      <c r="BZ148" s="224"/>
      <c r="CA148" s="224"/>
      <c r="CB148" s="224"/>
      <c r="CC148" s="224"/>
      <c r="CD148" s="224"/>
      <c r="CE148" s="224"/>
      <c r="CF148" s="224"/>
      <c r="CG148" s="224"/>
      <c r="CH148" s="224"/>
      <c r="CI148" s="224"/>
      <c r="CJ148" s="224"/>
      <c r="CK148" s="224"/>
      <c r="CL148" s="224"/>
      <c r="CM148" s="224"/>
      <c r="CN148" s="224"/>
      <c r="CO148" s="224"/>
      <c r="CP148" s="224"/>
      <c r="CQ148" s="224"/>
      <c r="CR148" s="224"/>
      <c r="CS148" s="224"/>
      <c r="CT148" s="224"/>
      <c r="CU148" s="224"/>
      <c r="CV148" s="224"/>
      <c r="CW148" s="224"/>
      <c r="CX148" s="224"/>
      <c r="CY148" s="224"/>
      <c r="CZ148" s="224"/>
      <c r="DA148" s="224"/>
      <c r="DB148" s="224"/>
      <c r="DC148" s="224"/>
      <c r="DD148" s="224"/>
      <c r="DE148" s="224"/>
      <c r="DF148" s="224"/>
      <c r="DG148" s="224"/>
      <c r="DH148" s="224"/>
      <c r="DI148" s="224"/>
      <c r="DJ148" s="224"/>
      <c r="DK148" s="224"/>
      <c r="DL148" s="224"/>
      <c r="DM148" s="224"/>
      <c r="DN148" s="224"/>
      <c r="DO148" s="224"/>
      <c r="DP148" s="224"/>
      <c r="DQ148" s="224"/>
      <c r="DR148" s="224"/>
      <c r="DS148" s="224"/>
      <c r="DT148" s="224"/>
      <c r="DU148" s="224"/>
      <c r="DV148" s="224"/>
      <c r="DW148" s="224"/>
      <c r="DX148" s="224"/>
      <c r="DY148" s="224"/>
      <c r="DZ148" s="224"/>
      <c r="EA148" s="224"/>
      <c r="EB148" s="224"/>
      <c r="EC148" s="224"/>
      <c r="ED148" s="224"/>
      <c r="EE148" s="224"/>
      <c r="EF148" s="224"/>
      <c r="EG148" s="224"/>
      <c r="EH148" s="224"/>
      <c r="EI148" s="224"/>
      <c r="EJ148" s="224"/>
      <c r="EK148" s="224"/>
      <c r="EL148" s="224"/>
      <c r="EM148" s="224"/>
      <c r="EN148" s="224"/>
      <c r="EO148" s="224"/>
      <c r="EP148" s="224"/>
      <c r="EQ148" s="224"/>
      <c r="ER148" s="224"/>
      <c r="ES148" s="224"/>
      <c r="ET148" s="224"/>
      <c r="EU148" s="224"/>
      <c r="EV148" s="224"/>
      <c r="EW148" s="224"/>
      <c r="EX148" s="224"/>
      <c r="EY148" s="224"/>
      <c r="EZ148" s="224"/>
      <c r="FA148" s="224"/>
      <c r="FB148" s="224"/>
      <c r="FC148" s="224"/>
      <c r="FD148" s="224"/>
      <c r="FE148" s="224"/>
      <c r="FF148" s="224"/>
      <c r="FG148" s="224"/>
      <c r="FH148" s="224"/>
      <c r="FI148" s="224"/>
      <c r="FJ148" s="224"/>
      <c r="FK148" s="224"/>
      <c r="FL148" s="224"/>
      <c r="FM148" s="224"/>
      <c r="FN148" s="224"/>
      <c r="FO148" s="224"/>
      <c r="FP148" s="224"/>
      <c r="FQ148" s="224"/>
      <c r="FR148" s="224"/>
      <c r="FS148" s="224"/>
      <c r="FT148" s="224"/>
      <c r="FU148" s="224"/>
      <c r="FV148" s="224"/>
      <c r="FW148" s="224"/>
      <c r="FX148" s="224"/>
      <c r="FY148" s="224"/>
      <c r="FZ148" s="224"/>
      <c r="GA148" s="224"/>
      <c r="GB148" s="224"/>
      <c r="GC148" s="224"/>
      <c r="GD148" s="224"/>
      <c r="GE148" s="224"/>
      <c r="GF148" s="224"/>
      <c r="GG148" s="224"/>
      <c r="GH148" s="224"/>
      <c r="GI148" s="224"/>
      <c r="GJ148" s="224"/>
      <c r="GK148" s="224"/>
      <c r="GL148" s="224"/>
      <c r="GM148" s="224"/>
      <c r="GN148" s="224"/>
      <c r="GO148" s="224"/>
      <c r="GP148" s="218"/>
      <c r="GQ148" s="244"/>
      <c r="GR148" s="244"/>
      <c r="GS148" s="244"/>
      <c r="GT148" s="244"/>
      <c r="GU148" s="244"/>
      <c r="GV148" s="226"/>
      <c r="GW148" s="244"/>
      <c r="GX148" s="226"/>
      <c r="GY148" s="226"/>
      <c r="GZ148" s="226"/>
      <c r="HA148" s="226"/>
      <c r="HB148" s="226"/>
      <c r="HC148" s="227"/>
      <c r="HD148" s="228"/>
      <c r="HE148" s="228"/>
      <c r="HF148" s="276">
        <f t="shared" si="96"/>
        <v>0</v>
      </c>
      <c r="HG148" s="276">
        <f>List1_1[[#This Row],[HR 1 Rate 
(autofill)]]*List1_1[[#This Row],[HR 1 Effort ]]</f>
        <v>0</v>
      </c>
      <c r="HH148" s="229"/>
      <c r="HI148" s="228"/>
      <c r="HJ148" s="276">
        <f t="shared" si="97"/>
        <v>0</v>
      </c>
      <c r="HK148" s="276">
        <f>List1_1[[#This Row],[HR 2 Effort ]]*List1_1[[#This Row],[HR 2 Rate 
(autofill)]]</f>
        <v>0</v>
      </c>
      <c r="HL148" s="228"/>
      <c r="HM148" s="228"/>
      <c r="HN148" s="276">
        <f t="shared" si="98"/>
        <v>0</v>
      </c>
      <c r="HO148" s="276">
        <f>List1_1[[#This Row],[HR 3 Rate 
(autofill)]]*List1_1[[#This Row],[HR 3 Effort ]]</f>
        <v>0</v>
      </c>
      <c r="HP148" s="229"/>
      <c r="HQ148" s="228"/>
      <c r="HR148" s="276">
        <f t="shared" si="99"/>
        <v>0</v>
      </c>
      <c r="HS148" s="276">
        <f>List1_1[[#This Row],[HR 4 Rate 
(autofill)]]*List1_1[[#This Row],[HR 4 Effort ]]</f>
        <v>0</v>
      </c>
      <c r="HT148" s="229"/>
      <c r="HU148" s="230">
        <f>List1_1[[#This Row],[HR 1 cost estimate
(autofill)]]+List1_1[[#This Row],[HR 2 cost estimate 
(autofill)]]+List1_1[[#This Row],[HR 3 cost estimate 
(autofill)]]+List1_1[[#This Row],[HR 4 cost estimate 
(autofill)]]</f>
        <v>0</v>
      </c>
      <c r="HV148" s="229"/>
      <c r="HW148" s="229"/>
      <c r="HX148" s="231">
        <f>List1_1[[#This Row],[HR subtotal]]+List1_1[[#This Row],[Estimated Cost of goods &amp; materials / other]]</f>
        <v>0</v>
      </c>
      <c r="HY148" s="232">
        <f>(List1_1[[#This Row],[Total Estimated Cost ]]*List1_1[[#This Row],[Percent Complete]])/100</f>
        <v>0</v>
      </c>
      <c r="HZ148" s="233">
        <f t="shared" si="100"/>
        <v>0</v>
      </c>
      <c r="IA148" s="233">
        <f t="shared" si="100"/>
        <v>0</v>
      </c>
      <c r="IB148" s="233">
        <f t="shared" si="100"/>
        <v>0</v>
      </c>
      <c r="IC148" s="233">
        <f t="shared" si="100"/>
        <v>0</v>
      </c>
      <c r="ID148" s="233">
        <f t="shared" si="100"/>
        <v>0</v>
      </c>
      <c r="IE148" s="233">
        <f t="shared" si="100"/>
        <v>0</v>
      </c>
      <c r="IF148" s="233">
        <f t="shared" si="100"/>
        <v>0</v>
      </c>
      <c r="IG148" s="233">
        <f t="shared" si="100"/>
        <v>0</v>
      </c>
      <c r="IH148" s="233">
        <f t="shared" si="100"/>
        <v>0</v>
      </c>
      <c r="II148" s="233">
        <f t="shared" si="100"/>
        <v>0</v>
      </c>
      <c r="IJ148" s="233">
        <f t="shared" si="100"/>
        <v>0</v>
      </c>
      <c r="IK148" s="233">
        <f t="shared" si="100"/>
        <v>0</v>
      </c>
      <c r="IL148" s="233">
        <f t="shared" si="101"/>
        <v>0</v>
      </c>
      <c r="IM148" s="245">
        <f t="shared" si="102"/>
        <v>0</v>
      </c>
      <c r="IN148" s="246">
        <f t="shared" si="103"/>
        <v>0</v>
      </c>
      <c r="IO148" s="235"/>
      <c r="IP148" s="236">
        <f>List1_1[[#This Row],[Total Estimated Cost ]]-List1_1[[#This Row],[Actual Cost]]</f>
        <v>0</v>
      </c>
      <c r="IQ148" s="237"/>
      <c r="IR148" s="237"/>
      <c r="IS148" s="238"/>
      <c r="IT148" s="239"/>
      <c r="IU148" s="240">
        <f t="shared" si="104"/>
        <v>0</v>
      </c>
      <c r="IV148" s="240">
        <f t="shared" si="105"/>
        <v>0</v>
      </c>
      <c r="IW148" s="240">
        <f t="shared" si="106"/>
        <v>0</v>
      </c>
      <c r="IX148" s="240">
        <f t="shared" si="107"/>
        <v>0</v>
      </c>
      <c r="IY148" s="240">
        <f t="shared" si="108"/>
        <v>0</v>
      </c>
      <c r="IZ148" s="240">
        <f t="shared" si="109"/>
        <v>0</v>
      </c>
      <c r="JA148" s="240">
        <f t="shared" si="110"/>
        <v>0</v>
      </c>
      <c r="JB148" s="240">
        <f t="shared" si="111"/>
        <v>0</v>
      </c>
      <c r="JC148" s="240">
        <f t="shared" si="112"/>
        <v>0</v>
      </c>
      <c r="JD148" s="240">
        <f t="shared" si="113"/>
        <v>0</v>
      </c>
      <c r="JE148" s="240">
        <f t="shared" si="114"/>
        <v>0</v>
      </c>
      <c r="JF148" s="240">
        <f t="shared" si="115"/>
        <v>0</v>
      </c>
      <c r="JG148" s="240">
        <f t="shared" si="116"/>
        <v>0</v>
      </c>
      <c r="JH148" s="241">
        <f t="shared" si="117"/>
        <v>0</v>
      </c>
      <c r="JI148" s="307"/>
      <c r="JJ148" s="243"/>
    </row>
    <row r="149" spans="1:270" x14ac:dyDescent="0.55000000000000004">
      <c r="A149" s="213">
        <v>138</v>
      </c>
      <c r="B149" s="214"/>
      <c r="C149" s="215"/>
      <c r="D149" s="215"/>
      <c r="E149" s="215"/>
      <c r="F149" s="215"/>
      <c r="G149" s="215"/>
      <c r="H149" s="215"/>
      <c r="I149" s="215" t="s">
        <v>561</v>
      </c>
      <c r="J149" s="216">
        <v>0</v>
      </c>
      <c r="K149" s="217" t="str">
        <f t="shared" si="118"/>
        <v>not done</v>
      </c>
      <c r="L149" s="64"/>
      <c r="M149" s="219"/>
      <c r="N149" s="220" t="e">
        <f>List1_1[[#This Row],[Latest start date]]</f>
        <v>#VALUE!</v>
      </c>
      <c r="O149" s="221" t="str">
        <f t="shared" si="93"/>
        <v/>
      </c>
      <c r="P149" s="222" t="e">
        <f t="shared" si="94"/>
        <v>#VALUE!</v>
      </c>
      <c r="Q149" s="223" t="e">
        <f t="shared" si="95"/>
        <v>#VALUE!</v>
      </c>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W149" s="224"/>
      <c r="BX149" s="224"/>
      <c r="BY149" s="224"/>
      <c r="BZ149" s="224"/>
      <c r="CA149" s="224"/>
      <c r="CB149" s="224"/>
      <c r="CC149" s="224"/>
      <c r="CD149" s="224"/>
      <c r="CE149" s="224"/>
      <c r="CF149" s="224"/>
      <c r="CG149" s="224"/>
      <c r="CH149" s="224"/>
      <c r="CI149" s="224"/>
      <c r="CJ149" s="224"/>
      <c r="CK149" s="224"/>
      <c r="CL149" s="224"/>
      <c r="CM149" s="224"/>
      <c r="CN149" s="224"/>
      <c r="CO149" s="224"/>
      <c r="CP149" s="224"/>
      <c r="CQ149" s="224"/>
      <c r="CR149" s="224"/>
      <c r="CS149" s="224"/>
      <c r="CT149" s="224"/>
      <c r="CU149" s="224"/>
      <c r="CV149" s="224"/>
      <c r="CW149" s="224"/>
      <c r="CX149" s="224"/>
      <c r="CY149" s="224"/>
      <c r="CZ149" s="224"/>
      <c r="DA149" s="224"/>
      <c r="DB149" s="224"/>
      <c r="DC149" s="224"/>
      <c r="DD149" s="224"/>
      <c r="DE149" s="224"/>
      <c r="DF149" s="224"/>
      <c r="DG149" s="224"/>
      <c r="DH149" s="224"/>
      <c r="DI149" s="224"/>
      <c r="DJ149" s="224"/>
      <c r="DK149" s="224"/>
      <c r="DL149" s="224"/>
      <c r="DM149" s="224"/>
      <c r="DN149" s="224"/>
      <c r="DO149" s="224"/>
      <c r="DP149" s="224"/>
      <c r="DQ149" s="224"/>
      <c r="DR149" s="224"/>
      <c r="DS149" s="224"/>
      <c r="DT149" s="224"/>
      <c r="DU149" s="224"/>
      <c r="DV149" s="224"/>
      <c r="DW149" s="224"/>
      <c r="DX149" s="224"/>
      <c r="DY149" s="224"/>
      <c r="DZ149" s="224"/>
      <c r="EA149" s="224"/>
      <c r="EB149" s="224"/>
      <c r="EC149" s="224"/>
      <c r="ED149" s="224"/>
      <c r="EE149" s="224"/>
      <c r="EF149" s="224"/>
      <c r="EG149" s="224"/>
      <c r="EH149" s="224"/>
      <c r="EI149" s="224"/>
      <c r="EJ149" s="224"/>
      <c r="EK149" s="224"/>
      <c r="EL149" s="224"/>
      <c r="EM149" s="224"/>
      <c r="EN149" s="224"/>
      <c r="EO149" s="224"/>
      <c r="EP149" s="224"/>
      <c r="EQ149" s="224"/>
      <c r="ER149" s="224"/>
      <c r="ES149" s="224"/>
      <c r="ET149" s="224"/>
      <c r="EU149" s="224"/>
      <c r="EV149" s="224"/>
      <c r="EW149" s="224"/>
      <c r="EX149" s="224"/>
      <c r="EY149" s="224"/>
      <c r="EZ149" s="224"/>
      <c r="FA149" s="224"/>
      <c r="FB149" s="224"/>
      <c r="FC149" s="224"/>
      <c r="FD149" s="224"/>
      <c r="FE149" s="224"/>
      <c r="FF149" s="224"/>
      <c r="FG149" s="224"/>
      <c r="FH149" s="224"/>
      <c r="FI149" s="224"/>
      <c r="FJ149" s="224"/>
      <c r="FK149" s="224"/>
      <c r="FL149" s="224"/>
      <c r="FM149" s="224"/>
      <c r="FN149" s="224"/>
      <c r="FO149" s="224"/>
      <c r="FP149" s="224"/>
      <c r="FQ149" s="224"/>
      <c r="FR149" s="224"/>
      <c r="FS149" s="224"/>
      <c r="FT149" s="224"/>
      <c r="FU149" s="224"/>
      <c r="FV149" s="224"/>
      <c r="FW149" s="224"/>
      <c r="FX149" s="224"/>
      <c r="FY149" s="224"/>
      <c r="FZ149" s="224"/>
      <c r="GA149" s="224"/>
      <c r="GB149" s="224"/>
      <c r="GC149" s="224"/>
      <c r="GD149" s="224"/>
      <c r="GE149" s="224"/>
      <c r="GF149" s="224"/>
      <c r="GG149" s="224"/>
      <c r="GH149" s="224"/>
      <c r="GI149" s="224"/>
      <c r="GJ149" s="224"/>
      <c r="GK149" s="224"/>
      <c r="GL149" s="224"/>
      <c r="GM149" s="224"/>
      <c r="GN149" s="224"/>
      <c r="GO149" s="224"/>
      <c r="GP149" s="218"/>
      <c r="GQ149" s="244"/>
      <c r="GR149" s="244"/>
      <c r="GS149" s="244"/>
      <c r="GT149" s="244"/>
      <c r="GU149" s="244"/>
      <c r="GV149" s="226"/>
      <c r="GW149" s="244"/>
      <c r="GX149" s="226"/>
      <c r="GY149" s="226"/>
      <c r="GZ149" s="226"/>
      <c r="HA149" s="226"/>
      <c r="HB149" s="226"/>
      <c r="HC149" s="227"/>
      <c r="HD149" s="228"/>
      <c r="HE149" s="228"/>
      <c r="HF149" s="276">
        <f t="shared" si="96"/>
        <v>0</v>
      </c>
      <c r="HG149" s="276">
        <f>List1_1[[#This Row],[HR 1 Rate 
(autofill)]]*List1_1[[#This Row],[HR 1 Effort ]]</f>
        <v>0</v>
      </c>
      <c r="HH149" s="229"/>
      <c r="HI149" s="228"/>
      <c r="HJ149" s="276">
        <f t="shared" si="97"/>
        <v>0</v>
      </c>
      <c r="HK149" s="276">
        <f>List1_1[[#This Row],[HR 2 Effort ]]*List1_1[[#This Row],[HR 2 Rate 
(autofill)]]</f>
        <v>0</v>
      </c>
      <c r="HL149" s="228"/>
      <c r="HM149" s="228"/>
      <c r="HN149" s="276">
        <f t="shared" si="98"/>
        <v>0</v>
      </c>
      <c r="HO149" s="276">
        <f>List1_1[[#This Row],[HR 3 Rate 
(autofill)]]*List1_1[[#This Row],[HR 3 Effort ]]</f>
        <v>0</v>
      </c>
      <c r="HP149" s="229"/>
      <c r="HQ149" s="228"/>
      <c r="HR149" s="276">
        <f t="shared" si="99"/>
        <v>0</v>
      </c>
      <c r="HS149" s="276">
        <f>List1_1[[#This Row],[HR 4 Rate 
(autofill)]]*List1_1[[#This Row],[HR 4 Effort ]]</f>
        <v>0</v>
      </c>
      <c r="HT149" s="229"/>
      <c r="HU149" s="230">
        <f>List1_1[[#This Row],[HR 1 cost estimate
(autofill)]]+List1_1[[#This Row],[HR 2 cost estimate 
(autofill)]]+List1_1[[#This Row],[HR 3 cost estimate 
(autofill)]]+List1_1[[#This Row],[HR 4 cost estimate 
(autofill)]]</f>
        <v>0</v>
      </c>
      <c r="HV149" s="229"/>
      <c r="HW149" s="229"/>
      <c r="HX149" s="231">
        <f>List1_1[[#This Row],[HR subtotal]]+List1_1[[#This Row],[Estimated Cost of goods &amp; materials / other]]</f>
        <v>0</v>
      </c>
      <c r="HY149" s="232">
        <f>(List1_1[[#This Row],[Total Estimated Cost ]]*List1_1[[#This Row],[Percent Complete]])/100</f>
        <v>0</v>
      </c>
      <c r="HZ149" s="233">
        <f t="shared" si="100"/>
        <v>0</v>
      </c>
      <c r="IA149" s="233">
        <f t="shared" si="100"/>
        <v>0</v>
      </c>
      <c r="IB149" s="233">
        <f t="shared" si="100"/>
        <v>0</v>
      </c>
      <c r="IC149" s="233">
        <f t="shared" si="100"/>
        <v>0</v>
      </c>
      <c r="ID149" s="233">
        <f t="shared" si="100"/>
        <v>0</v>
      </c>
      <c r="IE149" s="233">
        <f t="shared" si="100"/>
        <v>0</v>
      </c>
      <c r="IF149" s="233">
        <f t="shared" si="100"/>
        <v>0</v>
      </c>
      <c r="IG149" s="233">
        <f t="shared" si="100"/>
        <v>0</v>
      </c>
      <c r="IH149" s="233">
        <f t="shared" si="100"/>
        <v>0</v>
      </c>
      <c r="II149" s="233">
        <f t="shared" si="100"/>
        <v>0</v>
      </c>
      <c r="IJ149" s="233">
        <f t="shared" si="100"/>
        <v>0</v>
      </c>
      <c r="IK149" s="233">
        <f t="shared" si="100"/>
        <v>0</v>
      </c>
      <c r="IL149" s="233">
        <f t="shared" si="101"/>
        <v>0</v>
      </c>
      <c r="IM149" s="245">
        <f t="shared" si="102"/>
        <v>0</v>
      </c>
      <c r="IN149" s="246">
        <f t="shared" si="103"/>
        <v>0</v>
      </c>
      <c r="IO149" s="235"/>
      <c r="IP149" s="236">
        <f>List1_1[[#This Row],[Total Estimated Cost ]]-List1_1[[#This Row],[Actual Cost]]</f>
        <v>0</v>
      </c>
      <c r="IQ149" s="237"/>
      <c r="IR149" s="237"/>
      <c r="IS149" s="238"/>
      <c r="IT149" s="239"/>
      <c r="IU149" s="240">
        <f t="shared" si="104"/>
        <v>0</v>
      </c>
      <c r="IV149" s="240">
        <f t="shared" si="105"/>
        <v>0</v>
      </c>
      <c r="IW149" s="240">
        <f t="shared" si="106"/>
        <v>0</v>
      </c>
      <c r="IX149" s="240">
        <f t="shared" si="107"/>
        <v>0</v>
      </c>
      <c r="IY149" s="240">
        <f t="shared" si="108"/>
        <v>0</v>
      </c>
      <c r="IZ149" s="240">
        <f t="shared" si="109"/>
        <v>0</v>
      </c>
      <c r="JA149" s="240">
        <f t="shared" si="110"/>
        <v>0</v>
      </c>
      <c r="JB149" s="240">
        <f t="shared" si="111"/>
        <v>0</v>
      </c>
      <c r="JC149" s="240">
        <f t="shared" si="112"/>
        <v>0</v>
      </c>
      <c r="JD149" s="240">
        <f t="shared" si="113"/>
        <v>0</v>
      </c>
      <c r="JE149" s="240">
        <f t="shared" si="114"/>
        <v>0</v>
      </c>
      <c r="JF149" s="240">
        <f t="shared" si="115"/>
        <v>0</v>
      </c>
      <c r="JG149" s="240">
        <f t="shared" si="116"/>
        <v>0</v>
      </c>
      <c r="JH149" s="241">
        <f t="shared" si="117"/>
        <v>0</v>
      </c>
      <c r="JI149" s="307"/>
      <c r="JJ149" s="243"/>
    </row>
    <row r="150" spans="1:270" x14ac:dyDescent="0.55000000000000004">
      <c r="A150" s="213">
        <v>139</v>
      </c>
      <c r="B150" s="214"/>
      <c r="C150" s="215"/>
      <c r="D150" s="215"/>
      <c r="E150" s="215"/>
      <c r="F150" s="215"/>
      <c r="G150" s="215"/>
      <c r="H150" s="215"/>
      <c r="I150" s="215" t="s">
        <v>561</v>
      </c>
      <c r="J150" s="216">
        <v>0</v>
      </c>
      <c r="K150" s="217" t="str">
        <f t="shared" si="118"/>
        <v>not done</v>
      </c>
      <c r="L150" s="64"/>
      <c r="M150" s="219"/>
      <c r="N150" s="220" t="e">
        <f>List1_1[[#This Row],[Latest start date]]</f>
        <v>#VALUE!</v>
      </c>
      <c r="O150" s="221" t="str">
        <f t="shared" si="93"/>
        <v/>
      </c>
      <c r="P150" s="222" t="e">
        <f t="shared" si="94"/>
        <v>#VALUE!</v>
      </c>
      <c r="Q150" s="223" t="e">
        <f t="shared" si="95"/>
        <v>#VALUE!</v>
      </c>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4"/>
      <c r="BS150" s="224"/>
      <c r="BT150" s="224"/>
      <c r="BU150" s="224"/>
      <c r="BV150" s="224"/>
      <c r="BW150" s="224"/>
      <c r="BX150" s="224"/>
      <c r="BY150" s="224"/>
      <c r="BZ150" s="224"/>
      <c r="CA150" s="224"/>
      <c r="CB150" s="224"/>
      <c r="CC150" s="224"/>
      <c r="CD150" s="224"/>
      <c r="CE150" s="224"/>
      <c r="CF150" s="224"/>
      <c r="CG150" s="224"/>
      <c r="CH150" s="224"/>
      <c r="CI150" s="224"/>
      <c r="CJ150" s="224"/>
      <c r="CK150" s="224"/>
      <c r="CL150" s="224"/>
      <c r="CM150" s="224"/>
      <c r="CN150" s="224"/>
      <c r="CO150" s="224"/>
      <c r="CP150" s="224"/>
      <c r="CQ150" s="224"/>
      <c r="CR150" s="224"/>
      <c r="CS150" s="224"/>
      <c r="CT150" s="224"/>
      <c r="CU150" s="224"/>
      <c r="CV150" s="224"/>
      <c r="CW150" s="224"/>
      <c r="CX150" s="224"/>
      <c r="CY150" s="224"/>
      <c r="CZ150" s="224"/>
      <c r="DA150" s="224"/>
      <c r="DB150" s="224"/>
      <c r="DC150" s="224"/>
      <c r="DD150" s="224"/>
      <c r="DE150" s="224"/>
      <c r="DF150" s="224"/>
      <c r="DG150" s="224"/>
      <c r="DH150" s="224"/>
      <c r="DI150" s="224"/>
      <c r="DJ150" s="224"/>
      <c r="DK150" s="224"/>
      <c r="DL150" s="224"/>
      <c r="DM150" s="224"/>
      <c r="DN150" s="224"/>
      <c r="DO150" s="224"/>
      <c r="DP150" s="224"/>
      <c r="DQ150" s="224"/>
      <c r="DR150" s="224"/>
      <c r="DS150" s="224"/>
      <c r="DT150" s="224"/>
      <c r="DU150" s="224"/>
      <c r="DV150" s="224"/>
      <c r="DW150" s="224"/>
      <c r="DX150" s="224"/>
      <c r="DY150" s="224"/>
      <c r="DZ150" s="224"/>
      <c r="EA150" s="224"/>
      <c r="EB150" s="224"/>
      <c r="EC150" s="224"/>
      <c r="ED150" s="224"/>
      <c r="EE150" s="224"/>
      <c r="EF150" s="224"/>
      <c r="EG150" s="224"/>
      <c r="EH150" s="224"/>
      <c r="EI150" s="224"/>
      <c r="EJ150" s="224"/>
      <c r="EK150" s="224"/>
      <c r="EL150" s="224"/>
      <c r="EM150" s="224"/>
      <c r="EN150" s="224"/>
      <c r="EO150" s="224"/>
      <c r="EP150" s="224"/>
      <c r="EQ150" s="224"/>
      <c r="ER150" s="224"/>
      <c r="ES150" s="224"/>
      <c r="ET150" s="224"/>
      <c r="EU150" s="224"/>
      <c r="EV150" s="224"/>
      <c r="EW150" s="224"/>
      <c r="EX150" s="224"/>
      <c r="EY150" s="224"/>
      <c r="EZ150" s="224"/>
      <c r="FA150" s="224"/>
      <c r="FB150" s="224"/>
      <c r="FC150" s="224"/>
      <c r="FD150" s="224"/>
      <c r="FE150" s="224"/>
      <c r="FF150" s="224"/>
      <c r="FG150" s="224"/>
      <c r="FH150" s="224"/>
      <c r="FI150" s="224"/>
      <c r="FJ150" s="224"/>
      <c r="FK150" s="224"/>
      <c r="FL150" s="224"/>
      <c r="FM150" s="224"/>
      <c r="FN150" s="224"/>
      <c r="FO150" s="224"/>
      <c r="FP150" s="224"/>
      <c r="FQ150" s="224"/>
      <c r="FR150" s="224"/>
      <c r="FS150" s="224"/>
      <c r="FT150" s="224"/>
      <c r="FU150" s="224"/>
      <c r="FV150" s="224"/>
      <c r="FW150" s="224"/>
      <c r="FX150" s="224"/>
      <c r="FY150" s="224"/>
      <c r="FZ150" s="224"/>
      <c r="GA150" s="224"/>
      <c r="GB150" s="224"/>
      <c r="GC150" s="224"/>
      <c r="GD150" s="224"/>
      <c r="GE150" s="224"/>
      <c r="GF150" s="224"/>
      <c r="GG150" s="224"/>
      <c r="GH150" s="224"/>
      <c r="GI150" s="224"/>
      <c r="GJ150" s="224"/>
      <c r="GK150" s="224"/>
      <c r="GL150" s="224"/>
      <c r="GM150" s="224"/>
      <c r="GN150" s="224"/>
      <c r="GO150" s="224"/>
      <c r="GP150" s="218"/>
      <c r="GQ150" s="244"/>
      <c r="GR150" s="244"/>
      <c r="GS150" s="244"/>
      <c r="GT150" s="244"/>
      <c r="GU150" s="244"/>
      <c r="GV150" s="226"/>
      <c r="GW150" s="244"/>
      <c r="GX150" s="226"/>
      <c r="GY150" s="226"/>
      <c r="GZ150" s="226"/>
      <c r="HA150" s="226"/>
      <c r="HB150" s="226"/>
      <c r="HC150" s="227"/>
      <c r="HD150" s="228"/>
      <c r="HE150" s="228"/>
      <c r="HF150" s="276">
        <f t="shared" si="96"/>
        <v>0</v>
      </c>
      <c r="HG150" s="276">
        <f>List1_1[[#This Row],[HR 1 Rate 
(autofill)]]*List1_1[[#This Row],[HR 1 Effort ]]</f>
        <v>0</v>
      </c>
      <c r="HH150" s="229"/>
      <c r="HI150" s="228"/>
      <c r="HJ150" s="276">
        <f t="shared" si="97"/>
        <v>0</v>
      </c>
      <c r="HK150" s="276">
        <f>List1_1[[#This Row],[HR 2 Effort ]]*List1_1[[#This Row],[HR 2 Rate 
(autofill)]]</f>
        <v>0</v>
      </c>
      <c r="HL150" s="228"/>
      <c r="HM150" s="228"/>
      <c r="HN150" s="276">
        <f t="shared" si="98"/>
        <v>0</v>
      </c>
      <c r="HO150" s="276">
        <f>List1_1[[#This Row],[HR 3 Rate 
(autofill)]]*List1_1[[#This Row],[HR 3 Effort ]]</f>
        <v>0</v>
      </c>
      <c r="HP150" s="229"/>
      <c r="HQ150" s="228"/>
      <c r="HR150" s="276">
        <f t="shared" si="99"/>
        <v>0</v>
      </c>
      <c r="HS150" s="276">
        <f>List1_1[[#This Row],[HR 4 Rate 
(autofill)]]*List1_1[[#This Row],[HR 4 Effort ]]</f>
        <v>0</v>
      </c>
      <c r="HT150" s="229"/>
      <c r="HU150" s="230">
        <f>List1_1[[#This Row],[HR 1 cost estimate
(autofill)]]+List1_1[[#This Row],[HR 2 cost estimate 
(autofill)]]+List1_1[[#This Row],[HR 3 cost estimate 
(autofill)]]+List1_1[[#This Row],[HR 4 cost estimate 
(autofill)]]</f>
        <v>0</v>
      </c>
      <c r="HV150" s="229"/>
      <c r="HW150" s="229"/>
      <c r="HX150" s="231">
        <f>List1_1[[#This Row],[HR subtotal]]+List1_1[[#This Row],[Estimated Cost of goods &amp; materials / other]]</f>
        <v>0</v>
      </c>
      <c r="HY150" s="232">
        <f>(List1_1[[#This Row],[Total Estimated Cost ]]*List1_1[[#This Row],[Percent Complete]])/100</f>
        <v>0</v>
      </c>
      <c r="HZ150" s="233">
        <f t="shared" si="100"/>
        <v>0</v>
      </c>
      <c r="IA150" s="233">
        <f t="shared" si="100"/>
        <v>0</v>
      </c>
      <c r="IB150" s="233">
        <f t="shared" si="100"/>
        <v>0</v>
      </c>
      <c r="IC150" s="233">
        <f t="shared" si="100"/>
        <v>0</v>
      </c>
      <c r="ID150" s="233">
        <f t="shared" si="100"/>
        <v>0</v>
      </c>
      <c r="IE150" s="233">
        <f t="shared" si="100"/>
        <v>0</v>
      </c>
      <c r="IF150" s="233">
        <f t="shared" si="100"/>
        <v>0</v>
      </c>
      <c r="IG150" s="233">
        <f t="shared" si="100"/>
        <v>0</v>
      </c>
      <c r="IH150" s="233">
        <f t="shared" si="100"/>
        <v>0</v>
      </c>
      <c r="II150" s="233">
        <f t="shared" si="100"/>
        <v>0</v>
      </c>
      <c r="IJ150" s="233">
        <f t="shared" si="100"/>
        <v>0</v>
      </c>
      <c r="IK150" s="233">
        <f t="shared" si="100"/>
        <v>0</v>
      </c>
      <c r="IL150" s="233">
        <f t="shared" si="101"/>
        <v>0</v>
      </c>
      <c r="IM150" s="245">
        <f t="shared" si="102"/>
        <v>0</v>
      </c>
      <c r="IN150" s="246">
        <f t="shared" si="103"/>
        <v>0</v>
      </c>
      <c r="IO150" s="235"/>
      <c r="IP150" s="236">
        <f>List1_1[[#This Row],[Total Estimated Cost ]]-List1_1[[#This Row],[Actual Cost]]</f>
        <v>0</v>
      </c>
      <c r="IQ150" s="237"/>
      <c r="IR150" s="237"/>
      <c r="IS150" s="238"/>
      <c r="IT150" s="239"/>
      <c r="IU150" s="240">
        <f t="shared" si="104"/>
        <v>0</v>
      </c>
      <c r="IV150" s="240">
        <f t="shared" si="105"/>
        <v>0</v>
      </c>
      <c r="IW150" s="240">
        <f t="shared" si="106"/>
        <v>0</v>
      </c>
      <c r="IX150" s="240">
        <f t="shared" si="107"/>
        <v>0</v>
      </c>
      <c r="IY150" s="240">
        <f t="shared" si="108"/>
        <v>0</v>
      </c>
      <c r="IZ150" s="240">
        <f t="shared" si="109"/>
        <v>0</v>
      </c>
      <c r="JA150" s="240">
        <f t="shared" si="110"/>
        <v>0</v>
      </c>
      <c r="JB150" s="240">
        <f t="shared" si="111"/>
        <v>0</v>
      </c>
      <c r="JC150" s="240">
        <f t="shared" si="112"/>
        <v>0</v>
      </c>
      <c r="JD150" s="240">
        <f t="shared" si="113"/>
        <v>0</v>
      </c>
      <c r="JE150" s="240">
        <f t="shared" si="114"/>
        <v>0</v>
      </c>
      <c r="JF150" s="240">
        <f t="shared" si="115"/>
        <v>0</v>
      </c>
      <c r="JG150" s="240">
        <f t="shared" si="116"/>
        <v>0</v>
      </c>
      <c r="JH150" s="241">
        <f t="shared" si="117"/>
        <v>0</v>
      </c>
      <c r="JI150" s="307"/>
      <c r="JJ150" s="243"/>
    </row>
    <row r="151" spans="1:270" x14ac:dyDescent="0.55000000000000004">
      <c r="A151" s="213">
        <v>140</v>
      </c>
      <c r="B151" s="214"/>
      <c r="C151" s="215"/>
      <c r="D151" s="215"/>
      <c r="E151" s="215"/>
      <c r="F151" s="215"/>
      <c r="G151" s="215"/>
      <c r="H151" s="215"/>
      <c r="I151" s="215" t="s">
        <v>561</v>
      </c>
      <c r="J151" s="216">
        <v>0</v>
      </c>
      <c r="K151" s="217" t="str">
        <f t="shared" si="118"/>
        <v>not done</v>
      </c>
      <c r="L151" s="64"/>
      <c r="M151" s="219"/>
      <c r="N151" s="220" t="e">
        <f>List1_1[[#This Row],[Latest start date]]</f>
        <v>#VALUE!</v>
      </c>
      <c r="O151" s="221" t="str">
        <f t="shared" si="93"/>
        <v/>
      </c>
      <c r="P151" s="222" t="e">
        <f t="shared" si="94"/>
        <v>#VALUE!</v>
      </c>
      <c r="Q151" s="223" t="e">
        <f t="shared" si="95"/>
        <v>#VALUE!</v>
      </c>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224"/>
      <c r="BY151" s="224"/>
      <c r="BZ151" s="224"/>
      <c r="CA151" s="224"/>
      <c r="CB151" s="224"/>
      <c r="CC151" s="224"/>
      <c r="CD151" s="224"/>
      <c r="CE151" s="224"/>
      <c r="CF151" s="224"/>
      <c r="CG151" s="224"/>
      <c r="CH151" s="224"/>
      <c r="CI151" s="224"/>
      <c r="CJ151" s="224"/>
      <c r="CK151" s="224"/>
      <c r="CL151" s="224"/>
      <c r="CM151" s="224"/>
      <c r="CN151" s="224"/>
      <c r="CO151" s="224"/>
      <c r="CP151" s="224"/>
      <c r="CQ151" s="224"/>
      <c r="CR151" s="224"/>
      <c r="CS151" s="224"/>
      <c r="CT151" s="224"/>
      <c r="CU151" s="224"/>
      <c r="CV151" s="224"/>
      <c r="CW151" s="224"/>
      <c r="CX151" s="224"/>
      <c r="CY151" s="224"/>
      <c r="CZ151" s="224"/>
      <c r="DA151" s="224"/>
      <c r="DB151" s="224"/>
      <c r="DC151" s="224"/>
      <c r="DD151" s="224"/>
      <c r="DE151" s="224"/>
      <c r="DF151" s="224"/>
      <c r="DG151" s="224"/>
      <c r="DH151" s="224"/>
      <c r="DI151" s="224"/>
      <c r="DJ151" s="224"/>
      <c r="DK151" s="224"/>
      <c r="DL151" s="224"/>
      <c r="DM151" s="224"/>
      <c r="DN151" s="224"/>
      <c r="DO151" s="224"/>
      <c r="DP151" s="224"/>
      <c r="DQ151" s="224"/>
      <c r="DR151" s="224"/>
      <c r="DS151" s="224"/>
      <c r="DT151" s="224"/>
      <c r="DU151" s="224"/>
      <c r="DV151" s="224"/>
      <c r="DW151" s="224"/>
      <c r="DX151" s="224"/>
      <c r="DY151" s="224"/>
      <c r="DZ151" s="224"/>
      <c r="EA151" s="224"/>
      <c r="EB151" s="224"/>
      <c r="EC151" s="224"/>
      <c r="ED151" s="224"/>
      <c r="EE151" s="224"/>
      <c r="EF151" s="224"/>
      <c r="EG151" s="224"/>
      <c r="EH151" s="224"/>
      <c r="EI151" s="224"/>
      <c r="EJ151" s="224"/>
      <c r="EK151" s="224"/>
      <c r="EL151" s="224"/>
      <c r="EM151" s="224"/>
      <c r="EN151" s="224"/>
      <c r="EO151" s="224"/>
      <c r="EP151" s="224"/>
      <c r="EQ151" s="224"/>
      <c r="ER151" s="224"/>
      <c r="ES151" s="224"/>
      <c r="ET151" s="224"/>
      <c r="EU151" s="224"/>
      <c r="EV151" s="224"/>
      <c r="EW151" s="224"/>
      <c r="EX151" s="224"/>
      <c r="EY151" s="224"/>
      <c r="EZ151" s="224"/>
      <c r="FA151" s="224"/>
      <c r="FB151" s="224"/>
      <c r="FC151" s="224"/>
      <c r="FD151" s="224"/>
      <c r="FE151" s="224"/>
      <c r="FF151" s="224"/>
      <c r="FG151" s="224"/>
      <c r="FH151" s="224"/>
      <c r="FI151" s="224"/>
      <c r="FJ151" s="224"/>
      <c r="FK151" s="224"/>
      <c r="FL151" s="224"/>
      <c r="FM151" s="224"/>
      <c r="FN151" s="224"/>
      <c r="FO151" s="224"/>
      <c r="FP151" s="224"/>
      <c r="FQ151" s="224"/>
      <c r="FR151" s="224"/>
      <c r="FS151" s="224"/>
      <c r="FT151" s="224"/>
      <c r="FU151" s="224"/>
      <c r="FV151" s="224"/>
      <c r="FW151" s="224"/>
      <c r="FX151" s="224"/>
      <c r="FY151" s="224"/>
      <c r="FZ151" s="224"/>
      <c r="GA151" s="224"/>
      <c r="GB151" s="224"/>
      <c r="GC151" s="224"/>
      <c r="GD151" s="224"/>
      <c r="GE151" s="224"/>
      <c r="GF151" s="224"/>
      <c r="GG151" s="224"/>
      <c r="GH151" s="224"/>
      <c r="GI151" s="224"/>
      <c r="GJ151" s="224"/>
      <c r="GK151" s="224"/>
      <c r="GL151" s="224"/>
      <c r="GM151" s="224"/>
      <c r="GN151" s="224"/>
      <c r="GO151" s="224"/>
      <c r="GP151" s="218"/>
      <c r="GQ151" s="244"/>
      <c r="GR151" s="244"/>
      <c r="GS151" s="244"/>
      <c r="GT151" s="244"/>
      <c r="GU151" s="244"/>
      <c r="GV151" s="226"/>
      <c r="GW151" s="244"/>
      <c r="GX151" s="226"/>
      <c r="GY151" s="226"/>
      <c r="GZ151" s="226"/>
      <c r="HA151" s="226"/>
      <c r="HB151" s="226"/>
      <c r="HC151" s="227"/>
      <c r="HD151" s="228"/>
      <c r="HE151" s="228"/>
      <c r="HF151" s="276">
        <f t="shared" si="96"/>
        <v>0</v>
      </c>
      <c r="HG151" s="276">
        <f>List1_1[[#This Row],[HR 1 Rate 
(autofill)]]*List1_1[[#This Row],[HR 1 Effort ]]</f>
        <v>0</v>
      </c>
      <c r="HH151" s="229"/>
      <c r="HI151" s="228"/>
      <c r="HJ151" s="276">
        <f t="shared" si="97"/>
        <v>0</v>
      </c>
      <c r="HK151" s="276">
        <f>List1_1[[#This Row],[HR 2 Effort ]]*List1_1[[#This Row],[HR 2 Rate 
(autofill)]]</f>
        <v>0</v>
      </c>
      <c r="HL151" s="228"/>
      <c r="HM151" s="228"/>
      <c r="HN151" s="276">
        <f t="shared" si="98"/>
        <v>0</v>
      </c>
      <c r="HO151" s="276">
        <f>List1_1[[#This Row],[HR 3 Rate 
(autofill)]]*List1_1[[#This Row],[HR 3 Effort ]]</f>
        <v>0</v>
      </c>
      <c r="HP151" s="229"/>
      <c r="HQ151" s="228"/>
      <c r="HR151" s="276">
        <f t="shared" si="99"/>
        <v>0</v>
      </c>
      <c r="HS151" s="276">
        <f>List1_1[[#This Row],[HR 4 Rate 
(autofill)]]*List1_1[[#This Row],[HR 4 Effort ]]</f>
        <v>0</v>
      </c>
      <c r="HT151" s="229"/>
      <c r="HU151" s="230">
        <f>List1_1[[#This Row],[HR 1 cost estimate
(autofill)]]+List1_1[[#This Row],[HR 2 cost estimate 
(autofill)]]+List1_1[[#This Row],[HR 3 cost estimate 
(autofill)]]+List1_1[[#This Row],[HR 4 cost estimate 
(autofill)]]</f>
        <v>0</v>
      </c>
      <c r="HV151" s="229"/>
      <c r="HW151" s="229"/>
      <c r="HX151" s="231">
        <f>List1_1[[#This Row],[HR subtotal]]+List1_1[[#This Row],[Estimated Cost of goods &amp; materials / other]]</f>
        <v>0</v>
      </c>
      <c r="HY151" s="232">
        <f>(List1_1[[#This Row],[Total Estimated Cost ]]*List1_1[[#This Row],[Percent Complete]])/100</f>
        <v>0</v>
      </c>
      <c r="HZ151" s="233">
        <f t="shared" si="100"/>
        <v>0</v>
      </c>
      <c r="IA151" s="233">
        <f t="shared" si="100"/>
        <v>0</v>
      </c>
      <c r="IB151" s="233">
        <f t="shared" si="100"/>
        <v>0</v>
      </c>
      <c r="IC151" s="233">
        <f t="shared" si="100"/>
        <v>0</v>
      </c>
      <c r="ID151" s="233">
        <f t="shared" si="100"/>
        <v>0</v>
      </c>
      <c r="IE151" s="233">
        <f t="shared" si="100"/>
        <v>0</v>
      </c>
      <c r="IF151" s="233">
        <f t="shared" si="100"/>
        <v>0</v>
      </c>
      <c r="IG151" s="233">
        <f t="shared" si="100"/>
        <v>0</v>
      </c>
      <c r="IH151" s="233">
        <f t="shared" si="100"/>
        <v>0</v>
      </c>
      <c r="II151" s="233">
        <f t="shared" si="100"/>
        <v>0</v>
      </c>
      <c r="IJ151" s="233">
        <f t="shared" si="100"/>
        <v>0</v>
      </c>
      <c r="IK151" s="233">
        <f t="shared" si="100"/>
        <v>0</v>
      </c>
      <c r="IL151" s="233">
        <f t="shared" si="101"/>
        <v>0</v>
      </c>
      <c r="IM151" s="245">
        <f t="shared" si="102"/>
        <v>0</v>
      </c>
      <c r="IN151" s="246">
        <f t="shared" si="103"/>
        <v>0</v>
      </c>
      <c r="IO151" s="235"/>
      <c r="IP151" s="236">
        <f>List1_1[[#This Row],[Total Estimated Cost ]]-List1_1[[#This Row],[Actual Cost]]</f>
        <v>0</v>
      </c>
      <c r="IQ151" s="237"/>
      <c r="IR151" s="237"/>
      <c r="IS151" s="238"/>
      <c r="IT151" s="239"/>
      <c r="IU151" s="240">
        <f t="shared" si="104"/>
        <v>0</v>
      </c>
      <c r="IV151" s="240">
        <f t="shared" si="105"/>
        <v>0</v>
      </c>
      <c r="IW151" s="240">
        <f t="shared" si="106"/>
        <v>0</v>
      </c>
      <c r="IX151" s="240">
        <f t="shared" si="107"/>
        <v>0</v>
      </c>
      <c r="IY151" s="240">
        <f t="shared" si="108"/>
        <v>0</v>
      </c>
      <c r="IZ151" s="240">
        <f t="shared" si="109"/>
        <v>0</v>
      </c>
      <c r="JA151" s="240">
        <f t="shared" si="110"/>
        <v>0</v>
      </c>
      <c r="JB151" s="240">
        <f t="shared" si="111"/>
        <v>0</v>
      </c>
      <c r="JC151" s="240">
        <f t="shared" si="112"/>
        <v>0</v>
      </c>
      <c r="JD151" s="240">
        <f t="shared" si="113"/>
        <v>0</v>
      </c>
      <c r="JE151" s="240">
        <f t="shared" si="114"/>
        <v>0</v>
      </c>
      <c r="JF151" s="240">
        <f t="shared" si="115"/>
        <v>0</v>
      </c>
      <c r="JG151" s="240">
        <f t="shared" si="116"/>
        <v>0</v>
      </c>
      <c r="JH151" s="241">
        <f t="shared" si="117"/>
        <v>0</v>
      </c>
      <c r="JI151" s="307"/>
      <c r="JJ151" s="243"/>
    </row>
    <row r="152" spans="1:270" x14ac:dyDescent="0.55000000000000004">
      <c r="A152" s="213">
        <v>141</v>
      </c>
      <c r="B152" s="214"/>
      <c r="C152" s="215"/>
      <c r="D152" s="215"/>
      <c r="E152" s="215"/>
      <c r="F152" s="215"/>
      <c r="G152" s="215"/>
      <c r="H152" s="215"/>
      <c r="I152" s="215" t="s">
        <v>561</v>
      </c>
      <c r="J152" s="216">
        <v>0</v>
      </c>
      <c r="K152" s="217" t="str">
        <f t="shared" si="118"/>
        <v>not done</v>
      </c>
      <c r="L152" s="64"/>
      <c r="M152" s="219"/>
      <c r="N152" s="220" t="e">
        <f>List1_1[[#This Row],[Latest start date]]</f>
        <v>#VALUE!</v>
      </c>
      <c r="O152" s="221" t="str">
        <f t="shared" si="93"/>
        <v/>
      </c>
      <c r="P152" s="222" t="e">
        <f t="shared" si="94"/>
        <v>#VALUE!</v>
      </c>
      <c r="Q152" s="223" t="e">
        <f t="shared" si="95"/>
        <v>#VALUE!</v>
      </c>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c r="AT152" s="224"/>
      <c r="AU152" s="224"/>
      <c r="AV152" s="224"/>
      <c r="AW152" s="224"/>
      <c r="AX152" s="224"/>
      <c r="AY152" s="224"/>
      <c r="AZ152" s="224"/>
      <c r="BA152" s="224"/>
      <c r="BB152" s="224"/>
      <c r="BC152" s="224"/>
      <c r="BD152" s="224"/>
      <c r="BE152" s="224"/>
      <c r="BF152" s="224"/>
      <c r="BG152" s="224"/>
      <c r="BH152" s="224"/>
      <c r="BI152" s="224"/>
      <c r="BJ152" s="224"/>
      <c r="BK152" s="224"/>
      <c r="BL152" s="224"/>
      <c r="BM152" s="224"/>
      <c r="BN152" s="224"/>
      <c r="BO152" s="224"/>
      <c r="BP152" s="224"/>
      <c r="BQ152" s="224"/>
      <c r="BR152" s="224"/>
      <c r="BS152" s="224"/>
      <c r="BT152" s="224"/>
      <c r="BU152" s="224"/>
      <c r="BV152" s="224"/>
      <c r="BW152" s="224"/>
      <c r="BX152" s="224"/>
      <c r="BY152" s="224"/>
      <c r="BZ152" s="224"/>
      <c r="CA152" s="224"/>
      <c r="CB152" s="224"/>
      <c r="CC152" s="224"/>
      <c r="CD152" s="224"/>
      <c r="CE152" s="224"/>
      <c r="CF152" s="224"/>
      <c r="CG152" s="224"/>
      <c r="CH152" s="224"/>
      <c r="CI152" s="224"/>
      <c r="CJ152" s="224"/>
      <c r="CK152" s="224"/>
      <c r="CL152" s="224"/>
      <c r="CM152" s="224"/>
      <c r="CN152" s="224"/>
      <c r="CO152" s="224"/>
      <c r="CP152" s="224"/>
      <c r="CQ152" s="224"/>
      <c r="CR152" s="224"/>
      <c r="CS152" s="224"/>
      <c r="CT152" s="224"/>
      <c r="CU152" s="224"/>
      <c r="CV152" s="224"/>
      <c r="CW152" s="224"/>
      <c r="CX152" s="224"/>
      <c r="CY152" s="224"/>
      <c r="CZ152" s="224"/>
      <c r="DA152" s="224"/>
      <c r="DB152" s="224"/>
      <c r="DC152" s="224"/>
      <c r="DD152" s="224"/>
      <c r="DE152" s="224"/>
      <c r="DF152" s="224"/>
      <c r="DG152" s="224"/>
      <c r="DH152" s="224"/>
      <c r="DI152" s="224"/>
      <c r="DJ152" s="224"/>
      <c r="DK152" s="224"/>
      <c r="DL152" s="224"/>
      <c r="DM152" s="224"/>
      <c r="DN152" s="224"/>
      <c r="DO152" s="224"/>
      <c r="DP152" s="224"/>
      <c r="DQ152" s="224"/>
      <c r="DR152" s="224"/>
      <c r="DS152" s="224"/>
      <c r="DT152" s="224"/>
      <c r="DU152" s="224"/>
      <c r="DV152" s="224"/>
      <c r="DW152" s="224"/>
      <c r="DX152" s="224"/>
      <c r="DY152" s="224"/>
      <c r="DZ152" s="224"/>
      <c r="EA152" s="224"/>
      <c r="EB152" s="224"/>
      <c r="EC152" s="224"/>
      <c r="ED152" s="224"/>
      <c r="EE152" s="224"/>
      <c r="EF152" s="224"/>
      <c r="EG152" s="224"/>
      <c r="EH152" s="224"/>
      <c r="EI152" s="224"/>
      <c r="EJ152" s="224"/>
      <c r="EK152" s="224"/>
      <c r="EL152" s="224"/>
      <c r="EM152" s="224"/>
      <c r="EN152" s="224"/>
      <c r="EO152" s="224"/>
      <c r="EP152" s="224"/>
      <c r="EQ152" s="224"/>
      <c r="ER152" s="224"/>
      <c r="ES152" s="224"/>
      <c r="ET152" s="224"/>
      <c r="EU152" s="224"/>
      <c r="EV152" s="224"/>
      <c r="EW152" s="224"/>
      <c r="EX152" s="224"/>
      <c r="EY152" s="224"/>
      <c r="EZ152" s="224"/>
      <c r="FA152" s="224"/>
      <c r="FB152" s="224"/>
      <c r="FC152" s="224"/>
      <c r="FD152" s="224"/>
      <c r="FE152" s="224"/>
      <c r="FF152" s="224"/>
      <c r="FG152" s="224"/>
      <c r="FH152" s="224"/>
      <c r="FI152" s="224"/>
      <c r="FJ152" s="224"/>
      <c r="FK152" s="224"/>
      <c r="FL152" s="224"/>
      <c r="FM152" s="224"/>
      <c r="FN152" s="224"/>
      <c r="FO152" s="224"/>
      <c r="FP152" s="224"/>
      <c r="FQ152" s="224"/>
      <c r="FR152" s="224"/>
      <c r="FS152" s="224"/>
      <c r="FT152" s="224"/>
      <c r="FU152" s="224"/>
      <c r="FV152" s="224"/>
      <c r="FW152" s="224"/>
      <c r="FX152" s="224"/>
      <c r="FY152" s="224"/>
      <c r="FZ152" s="224"/>
      <c r="GA152" s="224"/>
      <c r="GB152" s="224"/>
      <c r="GC152" s="224"/>
      <c r="GD152" s="224"/>
      <c r="GE152" s="224"/>
      <c r="GF152" s="224"/>
      <c r="GG152" s="224"/>
      <c r="GH152" s="224"/>
      <c r="GI152" s="224"/>
      <c r="GJ152" s="224"/>
      <c r="GK152" s="224"/>
      <c r="GL152" s="224"/>
      <c r="GM152" s="224"/>
      <c r="GN152" s="224"/>
      <c r="GO152" s="224"/>
      <c r="GP152" s="218"/>
      <c r="GQ152" s="244"/>
      <c r="GR152" s="244"/>
      <c r="GS152" s="244"/>
      <c r="GT152" s="244"/>
      <c r="GU152" s="244"/>
      <c r="GV152" s="226"/>
      <c r="GW152" s="244"/>
      <c r="GX152" s="226"/>
      <c r="GY152" s="226"/>
      <c r="GZ152" s="226"/>
      <c r="HA152" s="226"/>
      <c r="HB152" s="226"/>
      <c r="HC152" s="227"/>
      <c r="HD152" s="228"/>
      <c r="HE152" s="228"/>
      <c r="HF152" s="276">
        <f t="shared" si="96"/>
        <v>0</v>
      </c>
      <c r="HG152" s="276">
        <f>List1_1[[#This Row],[HR 1 Rate 
(autofill)]]*List1_1[[#This Row],[HR 1 Effort ]]</f>
        <v>0</v>
      </c>
      <c r="HH152" s="229"/>
      <c r="HI152" s="228"/>
      <c r="HJ152" s="276">
        <f t="shared" si="97"/>
        <v>0</v>
      </c>
      <c r="HK152" s="276">
        <f>List1_1[[#This Row],[HR 2 Effort ]]*List1_1[[#This Row],[HR 2 Rate 
(autofill)]]</f>
        <v>0</v>
      </c>
      <c r="HL152" s="228"/>
      <c r="HM152" s="228"/>
      <c r="HN152" s="276">
        <f t="shared" si="98"/>
        <v>0</v>
      </c>
      <c r="HO152" s="276">
        <f>List1_1[[#This Row],[HR 3 Rate 
(autofill)]]*List1_1[[#This Row],[HR 3 Effort ]]</f>
        <v>0</v>
      </c>
      <c r="HP152" s="229"/>
      <c r="HQ152" s="228"/>
      <c r="HR152" s="276">
        <f t="shared" si="99"/>
        <v>0</v>
      </c>
      <c r="HS152" s="276">
        <f>List1_1[[#This Row],[HR 4 Rate 
(autofill)]]*List1_1[[#This Row],[HR 4 Effort ]]</f>
        <v>0</v>
      </c>
      <c r="HT152" s="229"/>
      <c r="HU152" s="230">
        <f>List1_1[[#This Row],[HR 1 cost estimate
(autofill)]]+List1_1[[#This Row],[HR 2 cost estimate 
(autofill)]]+List1_1[[#This Row],[HR 3 cost estimate 
(autofill)]]+List1_1[[#This Row],[HR 4 cost estimate 
(autofill)]]</f>
        <v>0</v>
      </c>
      <c r="HV152" s="229"/>
      <c r="HW152" s="229"/>
      <c r="HX152" s="231">
        <f>List1_1[[#This Row],[HR subtotal]]+List1_1[[#This Row],[Estimated Cost of goods &amp; materials / other]]</f>
        <v>0</v>
      </c>
      <c r="HY152" s="232">
        <f>(List1_1[[#This Row],[Total Estimated Cost ]]*List1_1[[#This Row],[Percent Complete]])/100</f>
        <v>0</v>
      </c>
      <c r="HZ152" s="233">
        <f t="shared" si="100"/>
        <v>0</v>
      </c>
      <c r="IA152" s="233">
        <f t="shared" si="100"/>
        <v>0</v>
      </c>
      <c r="IB152" s="233">
        <f t="shared" si="100"/>
        <v>0</v>
      </c>
      <c r="IC152" s="233">
        <f t="shared" si="100"/>
        <v>0</v>
      </c>
      <c r="ID152" s="233">
        <f t="shared" si="100"/>
        <v>0</v>
      </c>
      <c r="IE152" s="233">
        <f t="shared" si="100"/>
        <v>0</v>
      </c>
      <c r="IF152" s="233">
        <f t="shared" si="100"/>
        <v>0</v>
      </c>
      <c r="IG152" s="233">
        <f t="shared" si="100"/>
        <v>0</v>
      </c>
      <c r="IH152" s="233">
        <f t="shared" si="100"/>
        <v>0</v>
      </c>
      <c r="II152" s="233">
        <f t="shared" si="100"/>
        <v>0</v>
      </c>
      <c r="IJ152" s="233">
        <f t="shared" si="100"/>
        <v>0</v>
      </c>
      <c r="IK152" s="233">
        <f t="shared" si="100"/>
        <v>0</v>
      </c>
      <c r="IL152" s="233">
        <f t="shared" si="101"/>
        <v>0</v>
      </c>
      <c r="IM152" s="245">
        <f t="shared" si="102"/>
        <v>0</v>
      </c>
      <c r="IN152" s="246">
        <f t="shared" si="103"/>
        <v>0</v>
      </c>
      <c r="IO152" s="235"/>
      <c r="IP152" s="236">
        <f>List1_1[[#This Row],[Total Estimated Cost ]]-List1_1[[#This Row],[Actual Cost]]</f>
        <v>0</v>
      </c>
      <c r="IQ152" s="237"/>
      <c r="IR152" s="237"/>
      <c r="IS152" s="238"/>
      <c r="IT152" s="239"/>
      <c r="IU152" s="240">
        <f t="shared" si="104"/>
        <v>0</v>
      </c>
      <c r="IV152" s="240">
        <f t="shared" si="105"/>
        <v>0</v>
      </c>
      <c r="IW152" s="240">
        <f t="shared" si="106"/>
        <v>0</v>
      </c>
      <c r="IX152" s="240">
        <f t="shared" si="107"/>
        <v>0</v>
      </c>
      <c r="IY152" s="240">
        <f t="shared" si="108"/>
        <v>0</v>
      </c>
      <c r="IZ152" s="240">
        <f t="shared" si="109"/>
        <v>0</v>
      </c>
      <c r="JA152" s="240">
        <f t="shared" si="110"/>
        <v>0</v>
      </c>
      <c r="JB152" s="240">
        <f t="shared" si="111"/>
        <v>0</v>
      </c>
      <c r="JC152" s="240">
        <f t="shared" si="112"/>
        <v>0</v>
      </c>
      <c r="JD152" s="240">
        <f t="shared" si="113"/>
        <v>0</v>
      </c>
      <c r="JE152" s="240">
        <f t="shared" si="114"/>
        <v>0</v>
      </c>
      <c r="JF152" s="240">
        <f t="shared" si="115"/>
        <v>0</v>
      </c>
      <c r="JG152" s="240">
        <f t="shared" si="116"/>
        <v>0</v>
      </c>
      <c r="JH152" s="241">
        <f t="shared" si="117"/>
        <v>0</v>
      </c>
      <c r="JI152" s="307"/>
      <c r="JJ152" s="243"/>
    </row>
    <row r="153" spans="1:270" x14ac:dyDescent="0.55000000000000004">
      <c r="A153" s="213">
        <v>142</v>
      </c>
      <c r="B153" s="214"/>
      <c r="C153" s="215"/>
      <c r="D153" s="215"/>
      <c r="E153" s="215"/>
      <c r="F153" s="215"/>
      <c r="G153" s="215"/>
      <c r="H153" s="215"/>
      <c r="I153" s="215" t="s">
        <v>561</v>
      </c>
      <c r="J153" s="216">
        <v>0</v>
      </c>
      <c r="K153" s="217" t="str">
        <f t="shared" si="118"/>
        <v>not done</v>
      </c>
      <c r="L153" s="64"/>
      <c r="M153" s="219"/>
      <c r="N153" s="220" t="e">
        <f>List1_1[[#This Row],[Latest start date]]</f>
        <v>#VALUE!</v>
      </c>
      <c r="O153" s="221" t="str">
        <f t="shared" si="93"/>
        <v/>
      </c>
      <c r="P153" s="222" t="e">
        <f t="shared" si="94"/>
        <v>#VALUE!</v>
      </c>
      <c r="Q153" s="223" t="e">
        <f t="shared" si="95"/>
        <v>#VALUE!</v>
      </c>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c r="AT153" s="224"/>
      <c r="AU153" s="224"/>
      <c r="AV153" s="224"/>
      <c r="AW153" s="224"/>
      <c r="AX153" s="224"/>
      <c r="AY153" s="224"/>
      <c r="AZ153" s="224"/>
      <c r="BA153" s="224"/>
      <c r="BB153" s="224"/>
      <c r="BC153" s="224"/>
      <c r="BD153" s="224"/>
      <c r="BE153" s="224"/>
      <c r="BF153" s="224"/>
      <c r="BG153" s="224"/>
      <c r="BH153" s="224"/>
      <c r="BI153" s="224"/>
      <c r="BJ153" s="224"/>
      <c r="BK153" s="224"/>
      <c r="BL153" s="224"/>
      <c r="BM153" s="224"/>
      <c r="BN153" s="224"/>
      <c r="BO153" s="224"/>
      <c r="BP153" s="224"/>
      <c r="BQ153" s="224"/>
      <c r="BR153" s="224"/>
      <c r="BS153" s="224"/>
      <c r="BT153" s="224"/>
      <c r="BU153" s="224"/>
      <c r="BV153" s="224"/>
      <c r="BW153" s="224"/>
      <c r="BX153" s="224"/>
      <c r="BY153" s="224"/>
      <c r="BZ153" s="224"/>
      <c r="CA153" s="224"/>
      <c r="CB153" s="224"/>
      <c r="CC153" s="224"/>
      <c r="CD153" s="224"/>
      <c r="CE153" s="224"/>
      <c r="CF153" s="224"/>
      <c r="CG153" s="224"/>
      <c r="CH153" s="224"/>
      <c r="CI153" s="224"/>
      <c r="CJ153" s="224"/>
      <c r="CK153" s="224"/>
      <c r="CL153" s="224"/>
      <c r="CM153" s="224"/>
      <c r="CN153" s="224"/>
      <c r="CO153" s="224"/>
      <c r="CP153" s="224"/>
      <c r="CQ153" s="224"/>
      <c r="CR153" s="224"/>
      <c r="CS153" s="224"/>
      <c r="CT153" s="224"/>
      <c r="CU153" s="224"/>
      <c r="CV153" s="224"/>
      <c r="CW153" s="224"/>
      <c r="CX153" s="224"/>
      <c r="CY153" s="224"/>
      <c r="CZ153" s="224"/>
      <c r="DA153" s="224"/>
      <c r="DB153" s="224"/>
      <c r="DC153" s="224"/>
      <c r="DD153" s="224"/>
      <c r="DE153" s="224"/>
      <c r="DF153" s="224"/>
      <c r="DG153" s="224"/>
      <c r="DH153" s="224"/>
      <c r="DI153" s="224"/>
      <c r="DJ153" s="224"/>
      <c r="DK153" s="224"/>
      <c r="DL153" s="224"/>
      <c r="DM153" s="224"/>
      <c r="DN153" s="224"/>
      <c r="DO153" s="224"/>
      <c r="DP153" s="224"/>
      <c r="DQ153" s="224"/>
      <c r="DR153" s="224"/>
      <c r="DS153" s="224"/>
      <c r="DT153" s="224"/>
      <c r="DU153" s="224"/>
      <c r="DV153" s="224"/>
      <c r="DW153" s="224"/>
      <c r="DX153" s="224"/>
      <c r="DY153" s="224"/>
      <c r="DZ153" s="224"/>
      <c r="EA153" s="224"/>
      <c r="EB153" s="224"/>
      <c r="EC153" s="224"/>
      <c r="ED153" s="224"/>
      <c r="EE153" s="224"/>
      <c r="EF153" s="224"/>
      <c r="EG153" s="224"/>
      <c r="EH153" s="224"/>
      <c r="EI153" s="224"/>
      <c r="EJ153" s="224"/>
      <c r="EK153" s="224"/>
      <c r="EL153" s="224"/>
      <c r="EM153" s="224"/>
      <c r="EN153" s="224"/>
      <c r="EO153" s="224"/>
      <c r="EP153" s="224"/>
      <c r="EQ153" s="224"/>
      <c r="ER153" s="224"/>
      <c r="ES153" s="224"/>
      <c r="ET153" s="224"/>
      <c r="EU153" s="224"/>
      <c r="EV153" s="224"/>
      <c r="EW153" s="224"/>
      <c r="EX153" s="224"/>
      <c r="EY153" s="224"/>
      <c r="EZ153" s="224"/>
      <c r="FA153" s="224"/>
      <c r="FB153" s="224"/>
      <c r="FC153" s="224"/>
      <c r="FD153" s="224"/>
      <c r="FE153" s="224"/>
      <c r="FF153" s="224"/>
      <c r="FG153" s="224"/>
      <c r="FH153" s="224"/>
      <c r="FI153" s="224"/>
      <c r="FJ153" s="224"/>
      <c r="FK153" s="224"/>
      <c r="FL153" s="224"/>
      <c r="FM153" s="224"/>
      <c r="FN153" s="224"/>
      <c r="FO153" s="224"/>
      <c r="FP153" s="224"/>
      <c r="FQ153" s="224"/>
      <c r="FR153" s="224"/>
      <c r="FS153" s="224"/>
      <c r="FT153" s="224"/>
      <c r="FU153" s="224"/>
      <c r="FV153" s="224"/>
      <c r="FW153" s="224"/>
      <c r="FX153" s="224"/>
      <c r="FY153" s="224"/>
      <c r="FZ153" s="224"/>
      <c r="GA153" s="224"/>
      <c r="GB153" s="224"/>
      <c r="GC153" s="224"/>
      <c r="GD153" s="224"/>
      <c r="GE153" s="224"/>
      <c r="GF153" s="224"/>
      <c r="GG153" s="224"/>
      <c r="GH153" s="224"/>
      <c r="GI153" s="224"/>
      <c r="GJ153" s="224"/>
      <c r="GK153" s="224"/>
      <c r="GL153" s="224"/>
      <c r="GM153" s="224"/>
      <c r="GN153" s="224"/>
      <c r="GO153" s="224"/>
      <c r="GP153" s="218"/>
      <c r="GQ153" s="244"/>
      <c r="GR153" s="244"/>
      <c r="GS153" s="244"/>
      <c r="GT153" s="244"/>
      <c r="GU153" s="244"/>
      <c r="GV153" s="226"/>
      <c r="GW153" s="244"/>
      <c r="GX153" s="226"/>
      <c r="GY153" s="226"/>
      <c r="GZ153" s="226"/>
      <c r="HA153" s="226"/>
      <c r="HB153" s="226"/>
      <c r="HC153" s="227"/>
      <c r="HD153" s="228"/>
      <c r="HE153" s="228"/>
      <c r="HF153" s="276">
        <f t="shared" si="96"/>
        <v>0</v>
      </c>
      <c r="HG153" s="276">
        <f>List1_1[[#This Row],[HR 1 Rate 
(autofill)]]*List1_1[[#This Row],[HR 1 Effort ]]</f>
        <v>0</v>
      </c>
      <c r="HH153" s="229"/>
      <c r="HI153" s="228"/>
      <c r="HJ153" s="276">
        <f t="shared" si="97"/>
        <v>0</v>
      </c>
      <c r="HK153" s="276">
        <f>List1_1[[#This Row],[HR 2 Effort ]]*List1_1[[#This Row],[HR 2 Rate 
(autofill)]]</f>
        <v>0</v>
      </c>
      <c r="HL153" s="228"/>
      <c r="HM153" s="228"/>
      <c r="HN153" s="276">
        <f t="shared" si="98"/>
        <v>0</v>
      </c>
      <c r="HO153" s="276">
        <f>List1_1[[#This Row],[HR 3 Rate 
(autofill)]]*List1_1[[#This Row],[HR 3 Effort ]]</f>
        <v>0</v>
      </c>
      <c r="HP153" s="229"/>
      <c r="HQ153" s="228"/>
      <c r="HR153" s="276">
        <f t="shared" si="99"/>
        <v>0</v>
      </c>
      <c r="HS153" s="276">
        <f>List1_1[[#This Row],[HR 4 Rate 
(autofill)]]*List1_1[[#This Row],[HR 4 Effort ]]</f>
        <v>0</v>
      </c>
      <c r="HT153" s="229"/>
      <c r="HU153" s="230">
        <f>List1_1[[#This Row],[HR 1 cost estimate
(autofill)]]+List1_1[[#This Row],[HR 2 cost estimate 
(autofill)]]+List1_1[[#This Row],[HR 3 cost estimate 
(autofill)]]+List1_1[[#This Row],[HR 4 cost estimate 
(autofill)]]</f>
        <v>0</v>
      </c>
      <c r="HV153" s="229"/>
      <c r="HW153" s="229"/>
      <c r="HX153" s="231">
        <f>List1_1[[#This Row],[HR subtotal]]+List1_1[[#This Row],[Estimated Cost of goods &amp; materials / other]]</f>
        <v>0</v>
      </c>
      <c r="HY153" s="232">
        <f>(List1_1[[#This Row],[Total Estimated Cost ]]*List1_1[[#This Row],[Percent Complete]])/100</f>
        <v>0</v>
      </c>
      <c r="HZ153" s="233">
        <f t="shared" si="100"/>
        <v>0</v>
      </c>
      <c r="IA153" s="233">
        <f t="shared" si="100"/>
        <v>0</v>
      </c>
      <c r="IB153" s="233">
        <f t="shared" si="100"/>
        <v>0</v>
      </c>
      <c r="IC153" s="233">
        <f t="shared" si="100"/>
        <v>0</v>
      </c>
      <c r="ID153" s="233">
        <f t="shared" si="100"/>
        <v>0</v>
      </c>
      <c r="IE153" s="233">
        <f t="shared" si="100"/>
        <v>0</v>
      </c>
      <c r="IF153" s="233">
        <f t="shared" si="100"/>
        <v>0</v>
      </c>
      <c r="IG153" s="233">
        <f t="shared" si="100"/>
        <v>0</v>
      </c>
      <c r="IH153" s="233">
        <f t="shared" si="100"/>
        <v>0</v>
      </c>
      <c r="II153" s="233">
        <f t="shared" si="100"/>
        <v>0</v>
      </c>
      <c r="IJ153" s="233">
        <f t="shared" si="100"/>
        <v>0</v>
      </c>
      <c r="IK153" s="233">
        <f t="shared" si="100"/>
        <v>0</v>
      </c>
      <c r="IL153" s="233">
        <f t="shared" si="101"/>
        <v>0</v>
      </c>
      <c r="IM153" s="245">
        <f t="shared" si="102"/>
        <v>0</v>
      </c>
      <c r="IN153" s="246">
        <f t="shared" si="103"/>
        <v>0</v>
      </c>
      <c r="IO153" s="235"/>
      <c r="IP153" s="236">
        <f>List1_1[[#This Row],[Total Estimated Cost ]]-List1_1[[#This Row],[Actual Cost]]</f>
        <v>0</v>
      </c>
      <c r="IQ153" s="237"/>
      <c r="IR153" s="237"/>
      <c r="IS153" s="238"/>
      <c r="IT153" s="239"/>
      <c r="IU153" s="240">
        <f t="shared" si="104"/>
        <v>0</v>
      </c>
      <c r="IV153" s="240">
        <f t="shared" si="105"/>
        <v>0</v>
      </c>
      <c r="IW153" s="240">
        <f t="shared" si="106"/>
        <v>0</v>
      </c>
      <c r="IX153" s="240">
        <f t="shared" si="107"/>
        <v>0</v>
      </c>
      <c r="IY153" s="240">
        <f t="shared" si="108"/>
        <v>0</v>
      </c>
      <c r="IZ153" s="240">
        <f t="shared" si="109"/>
        <v>0</v>
      </c>
      <c r="JA153" s="240">
        <f t="shared" si="110"/>
        <v>0</v>
      </c>
      <c r="JB153" s="240">
        <f t="shared" si="111"/>
        <v>0</v>
      </c>
      <c r="JC153" s="240">
        <f t="shared" si="112"/>
        <v>0</v>
      </c>
      <c r="JD153" s="240">
        <f t="shared" si="113"/>
        <v>0</v>
      </c>
      <c r="JE153" s="240">
        <f t="shared" si="114"/>
        <v>0</v>
      </c>
      <c r="JF153" s="240">
        <f t="shared" si="115"/>
        <v>0</v>
      </c>
      <c r="JG153" s="240">
        <f t="shared" si="116"/>
        <v>0</v>
      </c>
      <c r="JH153" s="241">
        <f t="shared" si="117"/>
        <v>0</v>
      </c>
      <c r="JI153" s="307"/>
      <c r="JJ153" s="243"/>
    </row>
    <row r="154" spans="1:270" x14ac:dyDescent="0.55000000000000004">
      <c r="A154" s="213">
        <v>143</v>
      </c>
      <c r="B154" s="214"/>
      <c r="C154" s="215"/>
      <c r="D154" s="215"/>
      <c r="E154" s="215"/>
      <c r="F154" s="215"/>
      <c r="G154" s="215"/>
      <c r="H154" s="215"/>
      <c r="I154" s="215" t="s">
        <v>561</v>
      </c>
      <c r="J154" s="216">
        <v>0</v>
      </c>
      <c r="K154" s="217" t="str">
        <f t="shared" si="118"/>
        <v>not done</v>
      </c>
      <c r="L154" s="64"/>
      <c r="M154" s="219"/>
      <c r="N154" s="220" t="e">
        <f>List1_1[[#This Row],[Latest start date]]</f>
        <v>#VALUE!</v>
      </c>
      <c r="O154" s="221" t="str">
        <f t="shared" si="93"/>
        <v/>
      </c>
      <c r="P154" s="222" t="e">
        <f t="shared" si="94"/>
        <v>#VALUE!</v>
      </c>
      <c r="Q154" s="223" t="e">
        <f t="shared" si="95"/>
        <v>#VALUE!</v>
      </c>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224"/>
      <c r="BJ154" s="224"/>
      <c r="BK154" s="224"/>
      <c r="BL154" s="224"/>
      <c r="BM154" s="224"/>
      <c r="BN154" s="224"/>
      <c r="BO154" s="224"/>
      <c r="BP154" s="224"/>
      <c r="BQ154" s="224"/>
      <c r="BR154" s="224"/>
      <c r="BS154" s="224"/>
      <c r="BT154" s="224"/>
      <c r="BU154" s="224"/>
      <c r="BV154" s="224"/>
      <c r="BW154" s="224"/>
      <c r="BX154" s="224"/>
      <c r="BY154" s="224"/>
      <c r="BZ154" s="224"/>
      <c r="CA154" s="224"/>
      <c r="CB154" s="224"/>
      <c r="CC154" s="224"/>
      <c r="CD154" s="224"/>
      <c r="CE154" s="224"/>
      <c r="CF154" s="224"/>
      <c r="CG154" s="224"/>
      <c r="CH154" s="224"/>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224"/>
      <c r="DF154" s="224"/>
      <c r="DG154" s="224"/>
      <c r="DH154" s="224"/>
      <c r="DI154" s="224"/>
      <c r="DJ154" s="224"/>
      <c r="DK154" s="224"/>
      <c r="DL154" s="224"/>
      <c r="DM154" s="224"/>
      <c r="DN154" s="224"/>
      <c r="DO154" s="224"/>
      <c r="DP154" s="224"/>
      <c r="DQ154" s="224"/>
      <c r="DR154" s="224"/>
      <c r="DS154" s="224"/>
      <c r="DT154" s="224"/>
      <c r="DU154" s="224"/>
      <c r="DV154" s="224"/>
      <c r="DW154" s="224"/>
      <c r="DX154" s="224"/>
      <c r="DY154" s="224"/>
      <c r="DZ154" s="224"/>
      <c r="EA154" s="224"/>
      <c r="EB154" s="224"/>
      <c r="EC154" s="224"/>
      <c r="ED154" s="224"/>
      <c r="EE154" s="224"/>
      <c r="EF154" s="224"/>
      <c r="EG154" s="224"/>
      <c r="EH154" s="224"/>
      <c r="EI154" s="224"/>
      <c r="EJ154" s="224"/>
      <c r="EK154" s="224"/>
      <c r="EL154" s="224"/>
      <c r="EM154" s="224"/>
      <c r="EN154" s="224"/>
      <c r="EO154" s="224"/>
      <c r="EP154" s="224"/>
      <c r="EQ154" s="224"/>
      <c r="ER154" s="224"/>
      <c r="ES154" s="224"/>
      <c r="ET154" s="224"/>
      <c r="EU154" s="224"/>
      <c r="EV154" s="224"/>
      <c r="EW154" s="224"/>
      <c r="EX154" s="224"/>
      <c r="EY154" s="224"/>
      <c r="EZ154" s="224"/>
      <c r="FA154" s="224"/>
      <c r="FB154" s="224"/>
      <c r="FC154" s="224"/>
      <c r="FD154" s="224"/>
      <c r="FE154" s="224"/>
      <c r="FF154" s="224"/>
      <c r="FG154" s="224"/>
      <c r="FH154" s="224"/>
      <c r="FI154" s="224"/>
      <c r="FJ154" s="224"/>
      <c r="FK154" s="224"/>
      <c r="FL154" s="224"/>
      <c r="FM154" s="224"/>
      <c r="FN154" s="224"/>
      <c r="FO154" s="224"/>
      <c r="FP154" s="224"/>
      <c r="FQ154" s="224"/>
      <c r="FR154" s="224"/>
      <c r="FS154" s="224"/>
      <c r="FT154" s="224"/>
      <c r="FU154" s="224"/>
      <c r="FV154" s="224"/>
      <c r="FW154" s="224"/>
      <c r="FX154" s="224"/>
      <c r="FY154" s="224"/>
      <c r="FZ154" s="224"/>
      <c r="GA154" s="224"/>
      <c r="GB154" s="224"/>
      <c r="GC154" s="224"/>
      <c r="GD154" s="224"/>
      <c r="GE154" s="224"/>
      <c r="GF154" s="224"/>
      <c r="GG154" s="224"/>
      <c r="GH154" s="224"/>
      <c r="GI154" s="224"/>
      <c r="GJ154" s="224"/>
      <c r="GK154" s="224"/>
      <c r="GL154" s="224"/>
      <c r="GM154" s="224"/>
      <c r="GN154" s="224"/>
      <c r="GO154" s="224"/>
      <c r="GP154" s="218"/>
      <c r="GQ154" s="244"/>
      <c r="GR154" s="244"/>
      <c r="GS154" s="244"/>
      <c r="GT154" s="244"/>
      <c r="GU154" s="244"/>
      <c r="GV154" s="226"/>
      <c r="GW154" s="244"/>
      <c r="GX154" s="226"/>
      <c r="GY154" s="226"/>
      <c r="GZ154" s="226"/>
      <c r="HA154" s="226"/>
      <c r="HB154" s="226"/>
      <c r="HC154" s="227"/>
      <c r="HD154" s="228"/>
      <c r="HE154" s="228"/>
      <c r="HF154" s="276">
        <f t="shared" si="96"/>
        <v>0</v>
      </c>
      <c r="HG154" s="276">
        <f>List1_1[[#This Row],[HR 1 Rate 
(autofill)]]*List1_1[[#This Row],[HR 1 Effort ]]</f>
        <v>0</v>
      </c>
      <c r="HH154" s="229"/>
      <c r="HI154" s="228"/>
      <c r="HJ154" s="276">
        <f t="shared" si="97"/>
        <v>0</v>
      </c>
      <c r="HK154" s="276">
        <f>List1_1[[#This Row],[HR 2 Effort ]]*List1_1[[#This Row],[HR 2 Rate 
(autofill)]]</f>
        <v>0</v>
      </c>
      <c r="HL154" s="228"/>
      <c r="HM154" s="228"/>
      <c r="HN154" s="276">
        <f t="shared" si="98"/>
        <v>0</v>
      </c>
      <c r="HO154" s="276">
        <f>List1_1[[#This Row],[HR 3 Rate 
(autofill)]]*List1_1[[#This Row],[HR 3 Effort ]]</f>
        <v>0</v>
      </c>
      <c r="HP154" s="229"/>
      <c r="HQ154" s="228"/>
      <c r="HR154" s="276">
        <f t="shared" si="99"/>
        <v>0</v>
      </c>
      <c r="HS154" s="276">
        <f>List1_1[[#This Row],[HR 4 Rate 
(autofill)]]*List1_1[[#This Row],[HR 4 Effort ]]</f>
        <v>0</v>
      </c>
      <c r="HT154" s="229"/>
      <c r="HU154" s="230">
        <f>List1_1[[#This Row],[HR 1 cost estimate
(autofill)]]+List1_1[[#This Row],[HR 2 cost estimate 
(autofill)]]+List1_1[[#This Row],[HR 3 cost estimate 
(autofill)]]+List1_1[[#This Row],[HR 4 cost estimate 
(autofill)]]</f>
        <v>0</v>
      </c>
      <c r="HV154" s="229"/>
      <c r="HW154" s="229"/>
      <c r="HX154" s="231">
        <f>List1_1[[#This Row],[HR subtotal]]+List1_1[[#This Row],[Estimated Cost of goods &amp; materials / other]]</f>
        <v>0</v>
      </c>
      <c r="HY154" s="232">
        <f>(List1_1[[#This Row],[Total Estimated Cost ]]*List1_1[[#This Row],[Percent Complete]])/100</f>
        <v>0</v>
      </c>
      <c r="HZ154" s="233">
        <f t="shared" si="100"/>
        <v>0</v>
      </c>
      <c r="IA154" s="233">
        <f t="shared" si="100"/>
        <v>0</v>
      </c>
      <c r="IB154" s="233">
        <f t="shared" si="100"/>
        <v>0</v>
      </c>
      <c r="IC154" s="233">
        <f t="shared" si="100"/>
        <v>0</v>
      </c>
      <c r="ID154" s="233">
        <f t="shared" si="100"/>
        <v>0</v>
      </c>
      <c r="IE154" s="233">
        <f t="shared" si="100"/>
        <v>0</v>
      </c>
      <c r="IF154" s="233">
        <f t="shared" si="100"/>
        <v>0</v>
      </c>
      <c r="IG154" s="233">
        <f t="shared" si="100"/>
        <v>0</v>
      </c>
      <c r="IH154" s="233">
        <f t="shared" si="100"/>
        <v>0</v>
      </c>
      <c r="II154" s="233">
        <f t="shared" si="100"/>
        <v>0</v>
      </c>
      <c r="IJ154" s="233">
        <f t="shared" si="100"/>
        <v>0</v>
      </c>
      <c r="IK154" s="233">
        <f t="shared" si="100"/>
        <v>0</v>
      </c>
      <c r="IL154" s="233">
        <f t="shared" si="101"/>
        <v>0</v>
      </c>
      <c r="IM154" s="245">
        <f t="shared" si="102"/>
        <v>0</v>
      </c>
      <c r="IN154" s="246">
        <f t="shared" si="103"/>
        <v>0</v>
      </c>
      <c r="IO154" s="235"/>
      <c r="IP154" s="236">
        <f>List1_1[[#This Row],[Total Estimated Cost ]]-List1_1[[#This Row],[Actual Cost]]</f>
        <v>0</v>
      </c>
      <c r="IQ154" s="237"/>
      <c r="IR154" s="237"/>
      <c r="IS154" s="238"/>
      <c r="IT154" s="239"/>
      <c r="IU154" s="240">
        <f t="shared" si="104"/>
        <v>0</v>
      </c>
      <c r="IV154" s="240">
        <f t="shared" si="105"/>
        <v>0</v>
      </c>
      <c r="IW154" s="240">
        <f t="shared" si="106"/>
        <v>0</v>
      </c>
      <c r="IX154" s="240">
        <f t="shared" si="107"/>
        <v>0</v>
      </c>
      <c r="IY154" s="240">
        <f t="shared" si="108"/>
        <v>0</v>
      </c>
      <c r="IZ154" s="240">
        <f t="shared" si="109"/>
        <v>0</v>
      </c>
      <c r="JA154" s="240">
        <f t="shared" si="110"/>
        <v>0</v>
      </c>
      <c r="JB154" s="240">
        <f t="shared" si="111"/>
        <v>0</v>
      </c>
      <c r="JC154" s="240">
        <f t="shared" si="112"/>
        <v>0</v>
      </c>
      <c r="JD154" s="240">
        <f t="shared" si="113"/>
        <v>0</v>
      </c>
      <c r="JE154" s="240">
        <f t="shared" si="114"/>
        <v>0</v>
      </c>
      <c r="JF154" s="240">
        <f t="shared" si="115"/>
        <v>0</v>
      </c>
      <c r="JG154" s="240">
        <f t="shared" si="116"/>
        <v>0</v>
      </c>
      <c r="JH154" s="241">
        <f t="shared" si="117"/>
        <v>0</v>
      </c>
      <c r="JI154" s="307"/>
      <c r="JJ154" s="243"/>
    </row>
    <row r="155" spans="1:270" x14ac:dyDescent="0.55000000000000004">
      <c r="A155" s="213">
        <v>144</v>
      </c>
      <c r="B155" s="214"/>
      <c r="C155" s="215"/>
      <c r="D155" s="215"/>
      <c r="E155" s="215"/>
      <c r="F155" s="215"/>
      <c r="G155" s="215"/>
      <c r="H155" s="215"/>
      <c r="I155" s="215" t="s">
        <v>561</v>
      </c>
      <c r="J155" s="216">
        <v>0</v>
      </c>
      <c r="K155" s="217" t="str">
        <f t="shared" si="118"/>
        <v>not done</v>
      </c>
      <c r="L155" s="64"/>
      <c r="M155" s="219"/>
      <c r="N155" s="220" t="e">
        <f>List1_1[[#This Row],[Latest start date]]</f>
        <v>#VALUE!</v>
      </c>
      <c r="O155" s="221" t="str">
        <f t="shared" si="93"/>
        <v/>
      </c>
      <c r="P155" s="222" t="e">
        <f t="shared" si="94"/>
        <v>#VALUE!</v>
      </c>
      <c r="Q155" s="223" t="e">
        <f t="shared" si="95"/>
        <v>#VALUE!</v>
      </c>
      <c r="R155" s="224"/>
      <c r="S155" s="224"/>
      <c r="T155" s="224"/>
      <c r="U155" s="224"/>
      <c r="V155" s="224"/>
      <c r="W155" s="224"/>
      <c r="X155" s="224"/>
      <c r="Y155" s="224"/>
      <c r="Z155" s="224"/>
      <c r="AA155" s="224"/>
      <c r="AB155" s="224"/>
      <c r="AC155" s="224"/>
      <c r="AD155" s="224"/>
      <c r="AE155" s="224"/>
      <c r="AF155" s="224"/>
      <c r="AG155" s="224"/>
      <c r="AH155" s="224"/>
      <c r="AI155" s="224"/>
      <c r="AJ155" s="224"/>
      <c r="AK155" s="224"/>
      <c r="AL155" s="224"/>
      <c r="AM155" s="224"/>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224"/>
      <c r="BY155" s="224"/>
      <c r="BZ155" s="224"/>
      <c r="CA155" s="224"/>
      <c r="CB155" s="224"/>
      <c r="CC155" s="224"/>
      <c r="CD155" s="224"/>
      <c r="CE155" s="224"/>
      <c r="CF155" s="224"/>
      <c r="CG155" s="224"/>
      <c r="CH155" s="224"/>
      <c r="CI155" s="224"/>
      <c r="CJ155" s="224"/>
      <c r="CK155" s="224"/>
      <c r="CL155" s="224"/>
      <c r="CM155" s="224"/>
      <c r="CN155" s="224"/>
      <c r="CO155" s="224"/>
      <c r="CP155" s="224"/>
      <c r="CQ155" s="224"/>
      <c r="CR155" s="224"/>
      <c r="CS155" s="224"/>
      <c r="CT155" s="224"/>
      <c r="CU155" s="224"/>
      <c r="CV155" s="224"/>
      <c r="CW155" s="224"/>
      <c r="CX155" s="224"/>
      <c r="CY155" s="224"/>
      <c r="CZ155" s="224"/>
      <c r="DA155" s="224"/>
      <c r="DB155" s="224"/>
      <c r="DC155" s="224"/>
      <c r="DD155" s="224"/>
      <c r="DE155" s="224"/>
      <c r="DF155" s="224"/>
      <c r="DG155" s="224"/>
      <c r="DH155" s="224"/>
      <c r="DI155" s="224"/>
      <c r="DJ155" s="224"/>
      <c r="DK155" s="224"/>
      <c r="DL155" s="224"/>
      <c r="DM155" s="224"/>
      <c r="DN155" s="224"/>
      <c r="DO155" s="224"/>
      <c r="DP155" s="224"/>
      <c r="DQ155" s="224"/>
      <c r="DR155" s="224"/>
      <c r="DS155" s="224"/>
      <c r="DT155" s="224"/>
      <c r="DU155" s="224"/>
      <c r="DV155" s="224"/>
      <c r="DW155" s="224"/>
      <c r="DX155" s="224"/>
      <c r="DY155" s="224"/>
      <c r="DZ155" s="224"/>
      <c r="EA155" s="224"/>
      <c r="EB155" s="224"/>
      <c r="EC155" s="224"/>
      <c r="ED155" s="224"/>
      <c r="EE155" s="224"/>
      <c r="EF155" s="224"/>
      <c r="EG155" s="224"/>
      <c r="EH155" s="224"/>
      <c r="EI155" s="224"/>
      <c r="EJ155" s="224"/>
      <c r="EK155" s="224"/>
      <c r="EL155" s="224"/>
      <c r="EM155" s="224"/>
      <c r="EN155" s="224"/>
      <c r="EO155" s="224"/>
      <c r="EP155" s="224"/>
      <c r="EQ155" s="224"/>
      <c r="ER155" s="224"/>
      <c r="ES155" s="224"/>
      <c r="ET155" s="224"/>
      <c r="EU155" s="224"/>
      <c r="EV155" s="224"/>
      <c r="EW155" s="224"/>
      <c r="EX155" s="224"/>
      <c r="EY155" s="224"/>
      <c r="EZ155" s="224"/>
      <c r="FA155" s="224"/>
      <c r="FB155" s="224"/>
      <c r="FC155" s="224"/>
      <c r="FD155" s="224"/>
      <c r="FE155" s="224"/>
      <c r="FF155" s="224"/>
      <c r="FG155" s="224"/>
      <c r="FH155" s="224"/>
      <c r="FI155" s="224"/>
      <c r="FJ155" s="224"/>
      <c r="FK155" s="224"/>
      <c r="FL155" s="224"/>
      <c r="FM155" s="224"/>
      <c r="FN155" s="224"/>
      <c r="FO155" s="224"/>
      <c r="FP155" s="224"/>
      <c r="FQ155" s="224"/>
      <c r="FR155" s="224"/>
      <c r="FS155" s="224"/>
      <c r="FT155" s="224"/>
      <c r="FU155" s="224"/>
      <c r="FV155" s="224"/>
      <c r="FW155" s="224"/>
      <c r="FX155" s="224"/>
      <c r="FY155" s="224"/>
      <c r="FZ155" s="224"/>
      <c r="GA155" s="224"/>
      <c r="GB155" s="224"/>
      <c r="GC155" s="224"/>
      <c r="GD155" s="224"/>
      <c r="GE155" s="224"/>
      <c r="GF155" s="224"/>
      <c r="GG155" s="224"/>
      <c r="GH155" s="224"/>
      <c r="GI155" s="224"/>
      <c r="GJ155" s="224"/>
      <c r="GK155" s="224"/>
      <c r="GL155" s="224"/>
      <c r="GM155" s="224"/>
      <c r="GN155" s="224"/>
      <c r="GO155" s="224"/>
      <c r="GP155" s="218"/>
      <c r="GQ155" s="244"/>
      <c r="GR155" s="244"/>
      <c r="GS155" s="244"/>
      <c r="GT155" s="244"/>
      <c r="GU155" s="244"/>
      <c r="GV155" s="226"/>
      <c r="GW155" s="244"/>
      <c r="GX155" s="226"/>
      <c r="GY155" s="226"/>
      <c r="GZ155" s="226"/>
      <c r="HA155" s="226"/>
      <c r="HB155" s="226"/>
      <c r="HC155" s="227"/>
      <c r="HD155" s="228"/>
      <c r="HE155" s="228"/>
      <c r="HF155" s="276">
        <f t="shared" si="96"/>
        <v>0</v>
      </c>
      <c r="HG155" s="276">
        <f>List1_1[[#This Row],[HR 1 Rate 
(autofill)]]*List1_1[[#This Row],[HR 1 Effort ]]</f>
        <v>0</v>
      </c>
      <c r="HH155" s="229"/>
      <c r="HI155" s="228"/>
      <c r="HJ155" s="276">
        <f t="shared" si="97"/>
        <v>0</v>
      </c>
      <c r="HK155" s="276">
        <f>List1_1[[#This Row],[HR 2 Effort ]]*List1_1[[#This Row],[HR 2 Rate 
(autofill)]]</f>
        <v>0</v>
      </c>
      <c r="HL155" s="228"/>
      <c r="HM155" s="228"/>
      <c r="HN155" s="276">
        <f t="shared" si="98"/>
        <v>0</v>
      </c>
      <c r="HO155" s="276">
        <f>List1_1[[#This Row],[HR 3 Rate 
(autofill)]]*List1_1[[#This Row],[HR 3 Effort ]]</f>
        <v>0</v>
      </c>
      <c r="HP155" s="229"/>
      <c r="HQ155" s="228"/>
      <c r="HR155" s="276">
        <f t="shared" si="99"/>
        <v>0</v>
      </c>
      <c r="HS155" s="276">
        <f>List1_1[[#This Row],[HR 4 Rate 
(autofill)]]*List1_1[[#This Row],[HR 4 Effort ]]</f>
        <v>0</v>
      </c>
      <c r="HT155" s="229"/>
      <c r="HU155" s="230">
        <f>List1_1[[#This Row],[HR 1 cost estimate
(autofill)]]+List1_1[[#This Row],[HR 2 cost estimate 
(autofill)]]+List1_1[[#This Row],[HR 3 cost estimate 
(autofill)]]+List1_1[[#This Row],[HR 4 cost estimate 
(autofill)]]</f>
        <v>0</v>
      </c>
      <c r="HV155" s="229"/>
      <c r="HW155" s="229"/>
      <c r="HX155" s="231">
        <f>List1_1[[#This Row],[HR subtotal]]+List1_1[[#This Row],[Estimated Cost of goods &amp; materials / other]]</f>
        <v>0</v>
      </c>
      <c r="HY155" s="232">
        <f>(List1_1[[#This Row],[Total Estimated Cost ]]*List1_1[[#This Row],[Percent Complete]])/100</f>
        <v>0</v>
      </c>
      <c r="HZ155" s="233">
        <f t="shared" si="100"/>
        <v>0</v>
      </c>
      <c r="IA155" s="233">
        <f t="shared" si="100"/>
        <v>0</v>
      </c>
      <c r="IB155" s="233">
        <f t="shared" si="100"/>
        <v>0</v>
      </c>
      <c r="IC155" s="233">
        <f t="shared" si="100"/>
        <v>0</v>
      </c>
      <c r="ID155" s="233">
        <f t="shared" si="100"/>
        <v>0</v>
      </c>
      <c r="IE155" s="233">
        <f t="shared" si="100"/>
        <v>0</v>
      </c>
      <c r="IF155" s="233">
        <f t="shared" si="100"/>
        <v>0</v>
      </c>
      <c r="IG155" s="233">
        <f t="shared" si="100"/>
        <v>0</v>
      </c>
      <c r="IH155" s="233">
        <f t="shared" si="100"/>
        <v>0</v>
      </c>
      <c r="II155" s="233">
        <f t="shared" si="100"/>
        <v>0</v>
      </c>
      <c r="IJ155" s="233">
        <f t="shared" si="100"/>
        <v>0</v>
      </c>
      <c r="IK155" s="233">
        <f t="shared" si="100"/>
        <v>0</v>
      </c>
      <c r="IL155" s="233">
        <f t="shared" si="101"/>
        <v>0</v>
      </c>
      <c r="IM155" s="245">
        <f t="shared" si="102"/>
        <v>0</v>
      </c>
      <c r="IN155" s="246">
        <f t="shared" si="103"/>
        <v>0</v>
      </c>
      <c r="IO155" s="235"/>
      <c r="IP155" s="236">
        <f>List1_1[[#This Row],[Total Estimated Cost ]]-List1_1[[#This Row],[Actual Cost]]</f>
        <v>0</v>
      </c>
      <c r="IQ155" s="237"/>
      <c r="IR155" s="237"/>
      <c r="IS155" s="238"/>
      <c r="IT155" s="239"/>
      <c r="IU155" s="240">
        <f t="shared" si="104"/>
        <v>0</v>
      </c>
      <c r="IV155" s="240">
        <f t="shared" si="105"/>
        <v>0</v>
      </c>
      <c r="IW155" s="240">
        <f t="shared" si="106"/>
        <v>0</v>
      </c>
      <c r="IX155" s="240">
        <f t="shared" si="107"/>
        <v>0</v>
      </c>
      <c r="IY155" s="240">
        <f t="shared" si="108"/>
        <v>0</v>
      </c>
      <c r="IZ155" s="240">
        <f t="shared" si="109"/>
        <v>0</v>
      </c>
      <c r="JA155" s="240">
        <f t="shared" si="110"/>
        <v>0</v>
      </c>
      <c r="JB155" s="240">
        <f t="shared" si="111"/>
        <v>0</v>
      </c>
      <c r="JC155" s="240">
        <f t="shared" si="112"/>
        <v>0</v>
      </c>
      <c r="JD155" s="240">
        <f t="shared" si="113"/>
        <v>0</v>
      </c>
      <c r="JE155" s="240">
        <f t="shared" si="114"/>
        <v>0</v>
      </c>
      <c r="JF155" s="240">
        <f t="shared" si="115"/>
        <v>0</v>
      </c>
      <c r="JG155" s="240">
        <f t="shared" si="116"/>
        <v>0</v>
      </c>
      <c r="JH155" s="241">
        <f t="shared" si="117"/>
        <v>0</v>
      </c>
      <c r="JI155" s="307"/>
      <c r="JJ155" s="243"/>
    </row>
    <row r="156" spans="1:270" x14ac:dyDescent="0.55000000000000004">
      <c r="A156" s="213">
        <v>145</v>
      </c>
      <c r="B156" s="214"/>
      <c r="C156" s="215"/>
      <c r="D156" s="215"/>
      <c r="E156" s="215"/>
      <c r="F156" s="215"/>
      <c r="G156" s="215"/>
      <c r="H156" s="215"/>
      <c r="I156" s="215" t="s">
        <v>561</v>
      </c>
      <c r="J156" s="216">
        <v>0</v>
      </c>
      <c r="K156" s="217" t="str">
        <f t="shared" si="118"/>
        <v>not done</v>
      </c>
      <c r="L156" s="64"/>
      <c r="M156" s="219"/>
      <c r="N156" s="220" t="e">
        <f>List1_1[[#This Row],[Latest start date]]</f>
        <v>#VALUE!</v>
      </c>
      <c r="O156" s="221" t="str">
        <f t="shared" si="93"/>
        <v/>
      </c>
      <c r="P156" s="222" t="e">
        <f t="shared" si="94"/>
        <v>#VALUE!</v>
      </c>
      <c r="Q156" s="223" t="e">
        <f t="shared" si="95"/>
        <v>#VALUE!</v>
      </c>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c r="BZ156" s="224"/>
      <c r="CA156" s="224"/>
      <c r="CB156" s="224"/>
      <c r="CC156" s="224"/>
      <c r="CD156" s="224"/>
      <c r="CE156" s="224"/>
      <c r="CF156" s="224"/>
      <c r="CG156" s="224"/>
      <c r="CH156" s="224"/>
      <c r="CI156" s="224"/>
      <c r="CJ156" s="224"/>
      <c r="CK156" s="224"/>
      <c r="CL156" s="224"/>
      <c r="CM156" s="224"/>
      <c r="CN156" s="224"/>
      <c r="CO156" s="224"/>
      <c r="CP156" s="224"/>
      <c r="CQ156" s="224"/>
      <c r="CR156" s="224"/>
      <c r="CS156" s="224"/>
      <c r="CT156" s="224"/>
      <c r="CU156" s="224"/>
      <c r="CV156" s="224"/>
      <c r="CW156" s="224"/>
      <c r="CX156" s="224"/>
      <c r="CY156" s="224"/>
      <c r="CZ156" s="224"/>
      <c r="DA156" s="224"/>
      <c r="DB156" s="224"/>
      <c r="DC156" s="224"/>
      <c r="DD156" s="224"/>
      <c r="DE156" s="224"/>
      <c r="DF156" s="224"/>
      <c r="DG156" s="224"/>
      <c r="DH156" s="224"/>
      <c r="DI156" s="224"/>
      <c r="DJ156" s="224"/>
      <c r="DK156" s="224"/>
      <c r="DL156" s="224"/>
      <c r="DM156" s="224"/>
      <c r="DN156" s="224"/>
      <c r="DO156" s="224"/>
      <c r="DP156" s="224"/>
      <c r="DQ156" s="224"/>
      <c r="DR156" s="224"/>
      <c r="DS156" s="224"/>
      <c r="DT156" s="224"/>
      <c r="DU156" s="224"/>
      <c r="DV156" s="224"/>
      <c r="DW156" s="224"/>
      <c r="DX156" s="224"/>
      <c r="DY156" s="224"/>
      <c r="DZ156" s="224"/>
      <c r="EA156" s="224"/>
      <c r="EB156" s="224"/>
      <c r="EC156" s="224"/>
      <c r="ED156" s="224"/>
      <c r="EE156" s="224"/>
      <c r="EF156" s="224"/>
      <c r="EG156" s="224"/>
      <c r="EH156" s="224"/>
      <c r="EI156" s="224"/>
      <c r="EJ156" s="224"/>
      <c r="EK156" s="224"/>
      <c r="EL156" s="224"/>
      <c r="EM156" s="224"/>
      <c r="EN156" s="224"/>
      <c r="EO156" s="224"/>
      <c r="EP156" s="224"/>
      <c r="EQ156" s="224"/>
      <c r="ER156" s="224"/>
      <c r="ES156" s="224"/>
      <c r="ET156" s="224"/>
      <c r="EU156" s="224"/>
      <c r="EV156" s="224"/>
      <c r="EW156" s="224"/>
      <c r="EX156" s="224"/>
      <c r="EY156" s="224"/>
      <c r="EZ156" s="224"/>
      <c r="FA156" s="224"/>
      <c r="FB156" s="224"/>
      <c r="FC156" s="224"/>
      <c r="FD156" s="224"/>
      <c r="FE156" s="224"/>
      <c r="FF156" s="224"/>
      <c r="FG156" s="224"/>
      <c r="FH156" s="224"/>
      <c r="FI156" s="224"/>
      <c r="FJ156" s="224"/>
      <c r="FK156" s="224"/>
      <c r="FL156" s="224"/>
      <c r="FM156" s="224"/>
      <c r="FN156" s="224"/>
      <c r="FO156" s="224"/>
      <c r="FP156" s="224"/>
      <c r="FQ156" s="224"/>
      <c r="FR156" s="224"/>
      <c r="FS156" s="224"/>
      <c r="FT156" s="224"/>
      <c r="FU156" s="224"/>
      <c r="FV156" s="224"/>
      <c r="FW156" s="224"/>
      <c r="FX156" s="224"/>
      <c r="FY156" s="224"/>
      <c r="FZ156" s="224"/>
      <c r="GA156" s="224"/>
      <c r="GB156" s="224"/>
      <c r="GC156" s="224"/>
      <c r="GD156" s="224"/>
      <c r="GE156" s="224"/>
      <c r="GF156" s="224"/>
      <c r="GG156" s="224"/>
      <c r="GH156" s="224"/>
      <c r="GI156" s="224"/>
      <c r="GJ156" s="224"/>
      <c r="GK156" s="224"/>
      <c r="GL156" s="224"/>
      <c r="GM156" s="224"/>
      <c r="GN156" s="224"/>
      <c r="GO156" s="224"/>
      <c r="GP156" s="218"/>
      <c r="GQ156" s="244"/>
      <c r="GR156" s="244"/>
      <c r="GS156" s="244"/>
      <c r="GT156" s="244"/>
      <c r="GU156" s="244"/>
      <c r="GV156" s="226"/>
      <c r="GW156" s="244"/>
      <c r="GX156" s="226"/>
      <c r="GY156" s="226"/>
      <c r="GZ156" s="226"/>
      <c r="HA156" s="226"/>
      <c r="HB156" s="226"/>
      <c r="HC156" s="227"/>
      <c r="HD156" s="228"/>
      <c r="HE156" s="228"/>
      <c r="HF156" s="276">
        <f t="shared" si="96"/>
        <v>0</v>
      </c>
      <c r="HG156" s="276">
        <f>List1_1[[#This Row],[HR 1 Rate 
(autofill)]]*List1_1[[#This Row],[HR 1 Effort ]]</f>
        <v>0</v>
      </c>
      <c r="HH156" s="229"/>
      <c r="HI156" s="228"/>
      <c r="HJ156" s="276">
        <f t="shared" si="97"/>
        <v>0</v>
      </c>
      <c r="HK156" s="276">
        <f>List1_1[[#This Row],[HR 2 Effort ]]*List1_1[[#This Row],[HR 2 Rate 
(autofill)]]</f>
        <v>0</v>
      </c>
      <c r="HL156" s="228"/>
      <c r="HM156" s="228"/>
      <c r="HN156" s="276">
        <f t="shared" si="98"/>
        <v>0</v>
      </c>
      <c r="HO156" s="276">
        <f>List1_1[[#This Row],[HR 3 Rate 
(autofill)]]*List1_1[[#This Row],[HR 3 Effort ]]</f>
        <v>0</v>
      </c>
      <c r="HP156" s="229"/>
      <c r="HQ156" s="228"/>
      <c r="HR156" s="276">
        <f t="shared" si="99"/>
        <v>0</v>
      </c>
      <c r="HS156" s="276">
        <f>List1_1[[#This Row],[HR 4 Rate 
(autofill)]]*List1_1[[#This Row],[HR 4 Effort ]]</f>
        <v>0</v>
      </c>
      <c r="HT156" s="229"/>
      <c r="HU156" s="230">
        <f>List1_1[[#This Row],[HR 1 cost estimate
(autofill)]]+List1_1[[#This Row],[HR 2 cost estimate 
(autofill)]]+List1_1[[#This Row],[HR 3 cost estimate 
(autofill)]]+List1_1[[#This Row],[HR 4 cost estimate 
(autofill)]]</f>
        <v>0</v>
      </c>
      <c r="HV156" s="229"/>
      <c r="HW156" s="229"/>
      <c r="HX156" s="231">
        <f>List1_1[[#This Row],[HR subtotal]]+List1_1[[#This Row],[Estimated Cost of goods &amp; materials / other]]</f>
        <v>0</v>
      </c>
      <c r="HY156" s="232">
        <f>(List1_1[[#This Row],[Total Estimated Cost ]]*List1_1[[#This Row],[Percent Complete]])/100</f>
        <v>0</v>
      </c>
      <c r="HZ156" s="233">
        <f t="shared" ref="HZ156:IK171" si="119">IF($O156="",0,IF(EOMONTH($O156,0)=EOMONTH(HZ$8,0),$HX156,0))</f>
        <v>0</v>
      </c>
      <c r="IA156" s="233">
        <f t="shared" si="119"/>
        <v>0</v>
      </c>
      <c r="IB156" s="233">
        <f t="shared" si="119"/>
        <v>0</v>
      </c>
      <c r="IC156" s="233">
        <f t="shared" si="119"/>
        <v>0</v>
      </c>
      <c r="ID156" s="233">
        <f t="shared" si="119"/>
        <v>0</v>
      </c>
      <c r="IE156" s="233">
        <f t="shared" si="119"/>
        <v>0</v>
      </c>
      <c r="IF156" s="233">
        <f t="shared" si="119"/>
        <v>0</v>
      </c>
      <c r="IG156" s="233">
        <f t="shared" si="119"/>
        <v>0</v>
      </c>
      <c r="IH156" s="233">
        <f t="shared" si="119"/>
        <v>0</v>
      </c>
      <c r="II156" s="233">
        <f t="shared" si="119"/>
        <v>0</v>
      </c>
      <c r="IJ156" s="233">
        <f t="shared" si="119"/>
        <v>0</v>
      </c>
      <c r="IK156" s="233">
        <f t="shared" si="119"/>
        <v>0</v>
      </c>
      <c r="IL156" s="233">
        <f t="shared" si="101"/>
        <v>0</v>
      </c>
      <c r="IM156" s="245">
        <f t="shared" si="102"/>
        <v>0</v>
      </c>
      <c r="IN156" s="246">
        <f t="shared" si="103"/>
        <v>0</v>
      </c>
      <c r="IO156" s="235"/>
      <c r="IP156" s="236">
        <f>List1_1[[#This Row],[Total Estimated Cost ]]-List1_1[[#This Row],[Actual Cost]]</f>
        <v>0</v>
      </c>
      <c r="IQ156" s="237"/>
      <c r="IR156" s="237"/>
      <c r="IS156" s="238"/>
      <c r="IT156" s="239"/>
      <c r="IU156" s="240">
        <f t="shared" si="104"/>
        <v>0</v>
      </c>
      <c r="IV156" s="240">
        <f t="shared" si="105"/>
        <v>0</v>
      </c>
      <c r="IW156" s="240">
        <f t="shared" si="106"/>
        <v>0</v>
      </c>
      <c r="IX156" s="240">
        <f t="shared" si="107"/>
        <v>0</v>
      </c>
      <c r="IY156" s="240">
        <f t="shared" si="108"/>
        <v>0</v>
      </c>
      <c r="IZ156" s="240">
        <f t="shared" si="109"/>
        <v>0</v>
      </c>
      <c r="JA156" s="240">
        <f t="shared" si="110"/>
        <v>0</v>
      </c>
      <c r="JB156" s="240">
        <f t="shared" si="111"/>
        <v>0</v>
      </c>
      <c r="JC156" s="240">
        <f t="shared" si="112"/>
        <v>0</v>
      </c>
      <c r="JD156" s="240">
        <f t="shared" si="113"/>
        <v>0</v>
      </c>
      <c r="JE156" s="240">
        <f t="shared" si="114"/>
        <v>0</v>
      </c>
      <c r="JF156" s="240">
        <f t="shared" si="115"/>
        <v>0</v>
      </c>
      <c r="JG156" s="240">
        <f t="shared" si="116"/>
        <v>0</v>
      </c>
      <c r="JH156" s="241">
        <f t="shared" si="117"/>
        <v>0</v>
      </c>
      <c r="JI156" s="307"/>
      <c r="JJ156" s="243"/>
    </row>
    <row r="157" spans="1:270" x14ac:dyDescent="0.55000000000000004">
      <c r="A157" s="213">
        <v>146</v>
      </c>
      <c r="B157" s="214"/>
      <c r="C157" s="215"/>
      <c r="D157" s="215"/>
      <c r="E157" s="215"/>
      <c r="F157" s="215"/>
      <c r="G157" s="215"/>
      <c r="H157" s="215"/>
      <c r="I157" s="215" t="s">
        <v>561</v>
      </c>
      <c r="J157" s="216">
        <v>0</v>
      </c>
      <c r="K157" s="217" t="str">
        <f t="shared" si="118"/>
        <v>not done</v>
      </c>
      <c r="L157" s="64"/>
      <c r="M157" s="219"/>
      <c r="N157" s="220" t="e">
        <f>List1_1[[#This Row],[Latest start date]]</f>
        <v>#VALUE!</v>
      </c>
      <c r="O157" s="221" t="str">
        <f t="shared" si="93"/>
        <v/>
      </c>
      <c r="P157" s="222" t="e">
        <f t="shared" si="94"/>
        <v>#VALUE!</v>
      </c>
      <c r="Q157" s="223" t="e">
        <f t="shared" si="95"/>
        <v>#VALUE!</v>
      </c>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4"/>
      <c r="BR157" s="224"/>
      <c r="BS157" s="224"/>
      <c r="BT157" s="224"/>
      <c r="BU157" s="224"/>
      <c r="BV157" s="224"/>
      <c r="BW157" s="224"/>
      <c r="BX157" s="224"/>
      <c r="BY157" s="224"/>
      <c r="BZ157" s="224"/>
      <c r="CA157" s="224"/>
      <c r="CB157" s="224"/>
      <c r="CC157" s="224"/>
      <c r="CD157" s="224"/>
      <c r="CE157" s="224"/>
      <c r="CF157" s="224"/>
      <c r="CG157" s="224"/>
      <c r="CH157" s="224"/>
      <c r="CI157" s="224"/>
      <c r="CJ157" s="224"/>
      <c r="CK157" s="224"/>
      <c r="CL157" s="224"/>
      <c r="CM157" s="224"/>
      <c r="CN157" s="224"/>
      <c r="CO157" s="224"/>
      <c r="CP157" s="224"/>
      <c r="CQ157" s="224"/>
      <c r="CR157" s="224"/>
      <c r="CS157" s="224"/>
      <c r="CT157" s="224"/>
      <c r="CU157" s="224"/>
      <c r="CV157" s="224"/>
      <c r="CW157" s="224"/>
      <c r="CX157" s="224"/>
      <c r="CY157" s="224"/>
      <c r="CZ157" s="224"/>
      <c r="DA157" s="224"/>
      <c r="DB157" s="224"/>
      <c r="DC157" s="224"/>
      <c r="DD157" s="224"/>
      <c r="DE157" s="224"/>
      <c r="DF157" s="224"/>
      <c r="DG157" s="224"/>
      <c r="DH157" s="224"/>
      <c r="DI157" s="224"/>
      <c r="DJ157" s="224"/>
      <c r="DK157" s="224"/>
      <c r="DL157" s="224"/>
      <c r="DM157" s="224"/>
      <c r="DN157" s="224"/>
      <c r="DO157" s="224"/>
      <c r="DP157" s="224"/>
      <c r="DQ157" s="224"/>
      <c r="DR157" s="224"/>
      <c r="DS157" s="224"/>
      <c r="DT157" s="224"/>
      <c r="DU157" s="224"/>
      <c r="DV157" s="224"/>
      <c r="DW157" s="224"/>
      <c r="DX157" s="224"/>
      <c r="DY157" s="224"/>
      <c r="DZ157" s="224"/>
      <c r="EA157" s="224"/>
      <c r="EB157" s="224"/>
      <c r="EC157" s="224"/>
      <c r="ED157" s="224"/>
      <c r="EE157" s="224"/>
      <c r="EF157" s="224"/>
      <c r="EG157" s="224"/>
      <c r="EH157" s="224"/>
      <c r="EI157" s="224"/>
      <c r="EJ157" s="224"/>
      <c r="EK157" s="224"/>
      <c r="EL157" s="224"/>
      <c r="EM157" s="224"/>
      <c r="EN157" s="224"/>
      <c r="EO157" s="224"/>
      <c r="EP157" s="224"/>
      <c r="EQ157" s="224"/>
      <c r="ER157" s="224"/>
      <c r="ES157" s="224"/>
      <c r="ET157" s="224"/>
      <c r="EU157" s="224"/>
      <c r="EV157" s="224"/>
      <c r="EW157" s="224"/>
      <c r="EX157" s="224"/>
      <c r="EY157" s="224"/>
      <c r="EZ157" s="224"/>
      <c r="FA157" s="224"/>
      <c r="FB157" s="224"/>
      <c r="FC157" s="224"/>
      <c r="FD157" s="224"/>
      <c r="FE157" s="224"/>
      <c r="FF157" s="224"/>
      <c r="FG157" s="224"/>
      <c r="FH157" s="224"/>
      <c r="FI157" s="224"/>
      <c r="FJ157" s="224"/>
      <c r="FK157" s="224"/>
      <c r="FL157" s="224"/>
      <c r="FM157" s="224"/>
      <c r="FN157" s="224"/>
      <c r="FO157" s="224"/>
      <c r="FP157" s="224"/>
      <c r="FQ157" s="224"/>
      <c r="FR157" s="224"/>
      <c r="FS157" s="224"/>
      <c r="FT157" s="224"/>
      <c r="FU157" s="224"/>
      <c r="FV157" s="224"/>
      <c r="FW157" s="224"/>
      <c r="FX157" s="224"/>
      <c r="FY157" s="224"/>
      <c r="FZ157" s="224"/>
      <c r="GA157" s="224"/>
      <c r="GB157" s="224"/>
      <c r="GC157" s="224"/>
      <c r="GD157" s="224"/>
      <c r="GE157" s="224"/>
      <c r="GF157" s="224"/>
      <c r="GG157" s="224"/>
      <c r="GH157" s="224"/>
      <c r="GI157" s="224"/>
      <c r="GJ157" s="224"/>
      <c r="GK157" s="224"/>
      <c r="GL157" s="224"/>
      <c r="GM157" s="224"/>
      <c r="GN157" s="224"/>
      <c r="GO157" s="224"/>
      <c r="GP157" s="218"/>
      <c r="GQ157" s="244"/>
      <c r="GR157" s="244"/>
      <c r="GS157" s="244"/>
      <c r="GT157" s="244"/>
      <c r="GU157" s="244"/>
      <c r="GV157" s="226"/>
      <c r="GW157" s="244"/>
      <c r="GX157" s="226"/>
      <c r="GY157" s="226"/>
      <c r="GZ157" s="226"/>
      <c r="HA157" s="226"/>
      <c r="HB157" s="226"/>
      <c r="HC157" s="227"/>
      <c r="HD157" s="228"/>
      <c r="HE157" s="228"/>
      <c r="HF157" s="276">
        <f t="shared" si="96"/>
        <v>0</v>
      </c>
      <c r="HG157" s="276">
        <f>List1_1[[#This Row],[HR 1 Rate 
(autofill)]]*List1_1[[#This Row],[HR 1 Effort ]]</f>
        <v>0</v>
      </c>
      <c r="HH157" s="229"/>
      <c r="HI157" s="228"/>
      <c r="HJ157" s="276">
        <f t="shared" si="97"/>
        <v>0</v>
      </c>
      <c r="HK157" s="276">
        <f>List1_1[[#This Row],[HR 2 Effort ]]*List1_1[[#This Row],[HR 2 Rate 
(autofill)]]</f>
        <v>0</v>
      </c>
      <c r="HL157" s="228"/>
      <c r="HM157" s="228"/>
      <c r="HN157" s="276">
        <f t="shared" si="98"/>
        <v>0</v>
      </c>
      <c r="HO157" s="276">
        <f>List1_1[[#This Row],[HR 3 Rate 
(autofill)]]*List1_1[[#This Row],[HR 3 Effort ]]</f>
        <v>0</v>
      </c>
      <c r="HP157" s="229"/>
      <c r="HQ157" s="228"/>
      <c r="HR157" s="276">
        <f t="shared" si="99"/>
        <v>0</v>
      </c>
      <c r="HS157" s="276">
        <f>List1_1[[#This Row],[HR 4 Rate 
(autofill)]]*List1_1[[#This Row],[HR 4 Effort ]]</f>
        <v>0</v>
      </c>
      <c r="HT157" s="229"/>
      <c r="HU157" s="230">
        <f>List1_1[[#This Row],[HR 1 cost estimate
(autofill)]]+List1_1[[#This Row],[HR 2 cost estimate 
(autofill)]]+List1_1[[#This Row],[HR 3 cost estimate 
(autofill)]]+List1_1[[#This Row],[HR 4 cost estimate 
(autofill)]]</f>
        <v>0</v>
      </c>
      <c r="HV157" s="229"/>
      <c r="HW157" s="229"/>
      <c r="HX157" s="231">
        <f>List1_1[[#This Row],[HR subtotal]]+List1_1[[#This Row],[Estimated Cost of goods &amp; materials / other]]</f>
        <v>0</v>
      </c>
      <c r="HY157" s="232">
        <f>(List1_1[[#This Row],[Total Estimated Cost ]]*List1_1[[#This Row],[Percent Complete]])/100</f>
        <v>0</v>
      </c>
      <c r="HZ157" s="233">
        <f t="shared" si="119"/>
        <v>0</v>
      </c>
      <c r="IA157" s="233">
        <f t="shared" si="119"/>
        <v>0</v>
      </c>
      <c r="IB157" s="233">
        <f t="shared" si="119"/>
        <v>0</v>
      </c>
      <c r="IC157" s="233">
        <f t="shared" si="119"/>
        <v>0</v>
      </c>
      <c r="ID157" s="233">
        <f t="shared" si="119"/>
        <v>0</v>
      </c>
      <c r="IE157" s="233">
        <f t="shared" si="119"/>
        <v>0</v>
      </c>
      <c r="IF157" s="233">
        <f t="shared" si="119"/>
        <v>0</v>
      </c>
      <c r="IG157" s="233">
        <f t="shared" si="119"/>
        <v>0</v>
      </c>
      <c r="IH157" s="233">
        <f t="shared" si="119"/>
        <v>0</v>
      </c>
      <c r="II157" s="233">
        <f t="shared" si="119"/>
        <v>0</v>
      </c>
      <c r="IJ157" s="233">
        <f t="shared" si="119"/>
        <v>0</v>
      </c>
      <c r="IK157" s="233">
        <f t="shared" si="119"/>
        <v>0</v>
      </c>
      <c r="IL157" s="233">
        <f t="shared" si="101"/>
        <v>0</v>
      </c>
      <c r="IM157" s="245">
        <f t="shared" si="102"/>
        <v>0</v>
      </c>
      <c r="IN157" s="246">
        <f t="shared" si="103"/>
        <v>0</v>
      </c>
      <c r="IO157" s="235"/>
      <c r="IP157" s="236">
        <f>List1_1[[#This Row],[Total Estimated Cost ]]-List1_1[[#This Row],[Actual Cost]]</f>
        <v>0</v>
      </c>
      <c r="IQ157" s="237"/>
      <c r="IR157" s="237"/>
      <c r="IS157" s="238"/>
      <c r="IT157" s="239"/>
      <c r="IU157" s="240">
        <f t="shared" si="104"/>
        <v>0</v>
      </c>
      <c r="IV157" s="240">
        <f t="shared" si="105"/>
        <v>0</v>
      </c>
      <c r="IW157" s="240">
        <f t="shared" si="106"/>
        <v>0</v>
      </c>
      <c r="IX157" s="240">
        <f t="shared" si="107"/>
        <v>0</v>
      </c>
      <c r="IY157" s="240">
        <f t="shared" si="108"/>
        <v>0</v>
      </c>
      <c r="IZ157" s="240">
        <f t="shared" si="109"/>
        <v>0</v>
      </c>
      <c r="JA157" s="240">
        <f t="shared" si="110"/>
        <v>0</v>
      </c>
      <c r="JB157" s="240">
        <f t="shared" si="111"/>
        <v>0</v>
      </c>
      <c r="JC157" s="240">
        <f t="shared" si="112"/>
        <v>0</v>
      </c>
      <c r="JD157" s="240">
        <f t="shared" si="113"/>
        <v>0</v>
      </c>
      <c r="JE157" s="240">
        <f t="shared" si="114"/>
        <v>0</v>
      </c>
      <c r="JF157" s="240">
        <f t="shared" si="115"/>
        <v>0</v>
      </c>
      <c r="JG157" s="240">
        <f t="shared" si="116"/>
        <v>0</v>
      </c>
      <c r="JH157" s="241">
        <f t="shared" si="117"/>
        <v>0</v>
      </c>
      <c r="JI157" s="307"/>
      <c r="JJ157" s="243"/>
    </row>
    <row r="158" spans="1:270" x14ac:dyDescent="0.55000000000000004">
      <c r="A158" s="213">
        <v>147</v>
      </c>
      <c r="B158" s="214"/>
      <c r="C158" s="215"/>
      <c r="D158" s="215"/>
      <c r="E158" s="215"/>
      <c r="F158" s="215"/>
      <c r="G158" s="215"/>
      <c r="H158" s="215"/>
      <c r="I158" s="215" t="s">
        <v>561</v>
      </c>
      <c r="J158" s="216">
        <v>0</v>
      </c>
      <c r="K158" s="217" t="str">
        <f t="shared" si="118"/>
        <v>not done</v>
      </c>
      <c r="L158" s="64"/>
      <c r="M158" s="219"/>
      <c r="N158" s="220" t="e">
        <f>List1_1[[#This Row],[Latest start date]]</f>
        <v>#VALUE!</v>
      </c>
      <c r="O158" s="221" t="str">
        <f t="shared" si="93"/>
        <v/>
      </c>
      <c r="P158" s="222" t="e">
        <f t="shared" si="94"/>
        <v>#VALUE!</v>
      </c>
      <c r="Q158" s="223" t="e">
        <f t="shared" si="95"/>
        <v>#VALUE!</v>
      </c>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224"/>
      <c r="BJ158" s="224"/>
      <c r="BK158" s="224"/>
      <c r="BL158" s="224"/>
      <c r="BM158" s="224"/>
      <c r="BN158" s="224"/>
      <c r="BO158" s="224"/>
      <c r="BP158" s="224"/>
      <c r="BQ158" s="224"/>
      <c r="BR158" s="224"/>
      <c r="BS158" s="224"/>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24"/>
      <c r="DQ158" s="224"/>
      <c r="DR158" s="224"/>
      <c r="DS158" s="224"/>
      <c r="DT158" s="224"/>
      <c r="DU158" s="224"/>
      <c r="DV158" s="224"/>
      <c r="DW158" s="224"/>
      <c r="DX158" s="224"/>
      <c r="DY158" s="224"/>
      <c r="DZ158" s="224"/>
      <c r="EA158" s="224"/>
      <c r="EB158" s="224"/>
      <c r="EC158" s="224"/>
      <c r="ED158" s="224"/>
      <c r="EE158" s="224"/>
      <c r="EF158" s="224"/>
      <c r="EG158" s="224"/>
      <c r="EH158" s="224"/>
      <c r="EI158" s="224"/>
      <c r="EJ158" s="224"/>
      <c r="EK158" s="224"/>
      <c r="EL158" s="224"/>
      <c r="EM158" s="224"/>
      <c r="EN158" s="224"/>
      <c r="EO158" s="224"/>
      <c r="EP158" s="224"/>
      <c r="EQ158" s="224"/>
      <c r="ER158" s="224"/>
      <c r="ES158" s="224"/>
      <c r="ET158" s="224"/>
      <c r="EU158" s="224"/>
      <c r="EV158" s="224"/>
      <c r="EW158" s="224"/>
      <c r="EX158" s="224"/>
      <c r="EY158" s="224"/>
      <c r="EZ158" s="224"/>
      <c r="FA158" s="224"/>
      <c r="FB158" s="224"/>
      <c r="FC158" s="224"/>
      <c r="FD158" s="224"/>
      <c r="FE158" s="224"/>
      <c r="FF158" s="224"/>
      <c r="FG158" s="224"/>
      <c r="FH158" s="224"/>
      <c r="FI158" s="224"/>
      <c r="FJ158" s="224"/>
      <c r="FK158" s="224"/>
      <c r="FL158" s="224"/>
      <c r="FM158" s="224"/>
      <c r="FN158" s="224"/>
      <c r="FO158" s="224"/>
      <c r="FP158" s="224"/>
      <c r="FQ158" s="224"/>
      <c r="FR158" s="224"/>
      <c r="FS158" s="224"/>
      <c r="FT158" s="224"/>
      <c r="FU158" s="224"/>
      <c r="FV158" s="224"/>
      <c r="FW158" s="224"/>
      <c r="FX158" s="224"/>
      <c r="FY158" s="224"/>
      <c r="FZ158" s="224"/>
      <c r="GA158" s="224"/>
      <c r="GB158" s="224"/>
      <c r="GC158" s="224"/>
      <c r="GD158" s="224"/>
      <c r="GE158" s="224"/>
      <c r="GF158" s="224"/>
      <c r="GG158" s="224"/>
      <c r="GH158" s="224"/>
      <c r="GI158" s="224"/>
      <c r="GJ158" s="224"/>
      <c r="GK158" s="224"/>
      <c r="GL158" s="224"/>
      <c r="GM158" s="224"/>
      <c r="GN158" s="224"/>
      <c r="GO158" s="224"/>
      <c r="GP158" s="218"/>
      <c r="GQ158" s="244"/>
      <c r="GR158" s="244"/>
      <c r="GS158" s="244"/>
      <c r="GT158" s="244"/>
      <c r="GU158" s="244"/>
      <c r="GV158" s="226"/>
      <c r="GW158" s="244"/>
      <c r="GX158" s="226"/>
      <c r="GY158" s="226"/>
      <c r="GZ158" s="226"/>
      <c r="HA158" s="226"/>
      <c r="HB158" s="226"/>
      <c r="HC158" s="227"/>
      <c r="HD158" s="228"/>
      <c r="HE158" s="228"/>
      <c r="HF158" s="276">
        <f t="shared" si="96"/>
        <v>0</v>
      </c>
      <c r="HG158" s="276">
        <f>List1_1[[#This Row],[HR 1 Rate 
(autofill)]]*List1_1[[#This Row],[HR 1 Effort ]]</f>
        <v>0</v>
      </c>
      <c r="HH158" s="229"/>
      <c r="HI158" s="228"/>
      <c r="HJ158" s="276">
        <f t="shared" si="97"/>
        <v>0</v>
      </c>
      <c r="HK158" s="276">
        <f>List1_1[[#This Row],[HR 2 Effort ]]*List1_1[[#This Row],[HR 2 Rate 
(autofill)]]</f>
        <v>0</v>
      </c>
      <c r="HL158" s="228"/>
      <c r="HM158" s="228"/>
      <c r="HN158" s="276">
        <f t="shared" si="98"/>
        <v>0</v>
      </c>
      <c r="HO158" s="276">
        <f>List1_1[[#This Row],[HR 3 Rate 
(autofill)]]*List1_1[[#This Row],[HR 3 Effort ]]</f>
        <v>0</v>
      </c>
      <c r="HP158" s="229"/>
      <c r="HQ158" s="228"/>
      <c r="HR158" s="276">
        <f t="shared" si="99"/>
        <v>0</v>
      </c>
      <c r="HS158" s="276">
        <f>List1_1[[#This Row],[HR 4 Rate 
(autofill)]]*List1_1[[#This Row],[HR 4 Effort ]]</f>
        <v>0</v>
      </c>
      <c r="HT158" s="229"/>
      <c r="HU158" s="230">
        <f>List1_1[[#This Row],[HR 1 cost estimate
(autofill)]]+List1_1[[#This Row],[HR 2 cost estimate 
(autofill)]]+List1_1[[#This Row],[HR 3 cost estimate 
(autofill)]]+List1_1[[#This Row],[HR 4 cost estimate 
(autofill)]]</f>
        <v>0</v>
      </c>
      <c r="HV158" s="229"/>
      <c r="HW158" s="229"/>
      <c r="HX158" s="231">
        <f>List1_1[[#This Row],[HR subtotal]]+List1_1[[#This Row],[Estimated Cost of goods &amp; materials / other]]</f>
        <v>0</v>
      </c>
      <c r="HY158" s="232">
        <f>(List1_1[[#This Row],[Total Estimated Cost ]]*List1_1[[#This Row],[Percent Complete]])/100</f>
        <v>0</v>
      </c>
      <c r="HZ158" s="233">
        <f t="shared" si="119"/>
        <v>0</v>
      </c>
      <c r="IA158" s="233">
        <f t="shared" si="119"/>
        <v>0</v>
      </c>
      <c r="IB158" s="233">
        <f t="shared" si="119"/>
        <v>0</v>
      </c>
      <c r="IC158" s="233">
        <f t="shared" si="119"/>
        <v>0</v>
      </c>
      <c r="ID158" s="233">
        <f t="shared" si="119"/>
        <v>0</v>
      </c>
      <c r="IE158" s="233">
        <f t="shared" si="119"/>
        <v>0</v>
      </c>
      <c r="IF158" s="233">
        <f t="shared" si="119"/>
        <v>0</v>
      </c>
      <c r="IG158" s="233">
        <f t="shared" si="119"/>
        <v>0</v>
      </c>
      <c r="IH158" s="233">
        <f t="shared" si="119"/>
        <v>0</v>
      </c>
      <c r="II158" s="233">
        <f t="shared" si="119"/>
        <v>0</v>
      </c>
      <c r="IJ158" s="233">
        <f t="shared" si="119"/>
        <v>0</v>
      </c>
      <c r="IK158" s="233">
        <f t="shared" si="119"/>
        <v>0</v>
      </c>
      <c r="IL158" s="233">
        <f t="shared" si="101"/>
        <v>0</v>
      </c>
      <c r="IM158" s="245">
        <f t="shared" si="102"/>
        <v>0</v>
      </c>
      <c r="IN158" s="246">
        <f t="shared" si="103"/>
        <v>0</v>
      </c>
      <c r="IO158" s="235"/>
      <c r="IP158" s="236">
        <f>List1_1[[#This Row],[Total Estimated Cost ]]-List1_1[[#This Row],[Actual Cost]]</f>
        <v>0</v>
      </c>
      <c r="IQ158" s="237"/>
      <c r="IR158" s="237"/>
      <c r="IS158" s="238"/>
      <c r="IT158" s="239"/>
      <c r="IU158" s="240">
        <f t="shared" si="104"/>
        <v>0</v>
      </c>
      <c r="IV158" s="240">
        <f t="shared" si="105"/>
        <v>0</v>
      </c>
      <c r="IW158" s="240">
        <f t="shared" si="106"/>
        <v>0</v>
      </c>
      <c r="IX158" s="240">
        <f t="shared" si="107"/>
        <v>0</v>
      </c>
      <c r="IY158" s="240">
        <f t="shared" si="108"/>
        <v>0</v>
      </c>
      <c r="IZ158" s="240">
        <f t="shared" si="109"/>
        <v>0</v>
      </c>
      <c r="JA158" s="240">
        <f t="shared" si="110"/>
        <v>0</v>
      </c>
      <c r="JB158" s="240">
        <f t="shared" si="111"/>
        <v>0</v>
      </c>
      <c r="JC158" s="240">
        <f t="shared" si="112"/>
        <v>0</v>
      </c>
      <c r="JD158" s="240">
        <f t="shared" si="113"/>
        <v>0</v>
      </c>
      <c r="JE158" s="240">
        <f t="shared" si="114"/>
        <v>0</v>
      </c>
      <c r="JF158" s="240">
        <f t="shared" si="115"/>
        <v>0</v>
      </c>
      <c r="JG158" s="240">
        <f t="shared" si="116"/>
        <v>0</v>
      </c>
      <c r="JH158" s="241">
        <f t="shared" si="117"/>
        <v>0</v>
      </c>
      <c r="JI158" s="307"/>
      <c r="JJ158" s="243"/>
    </row>
    <row r="159" spans="1:270" x14ac:dyDescent="0.55000000000000004">
      <c r="A159" s="213">
        <v>148</v>
      </c>
      <c r="B159" s="214"/>
      <c r="C159" s="215"/>
      <c r="D159" s="215"/>
      <c r="E159" s="215"/>
      <c r="F159" s="215"/>
      <c r="G159" s="215"/>
      <c r="H159" s="215"/>
      <c r="I159" s="215" t="s">
        <v>561</v>
      </c>
      <c r="J159" s="216">
        <v>0</v>
      </c>
      <c r="K159" s="217" t="str">
        <f t="shared" si="118"/>
        <v>not done</v>
      </c>
      <c r="L159" s="64"/>
      <c r="M159" s="219"/>
      <c r="N159" s="220" t="e">
        <f>List1_1[[#This Row],[Latest start date]]</f>
        <v>#VALUE!</v>
      </c>
      <c r="O159" s="221" t="str">
        <f t="shared" si="93"/>
        <v/>
      </c>
      <c r="P159" s="222" t="e">
        <f t="shared" si="94"/>
        <v>#VALUE!</v>
      </c>
      <c r="Q159" s="223" t="e">
        <f t="shared" si="95"/>
        <v>#VALUE!</v>
      </c>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224"/>
      <c r="AU159" s="224"/>
      <c r="AV159" s="224"/>
      <c r="AW159" s="224"/>
      <c r="AX159" s="224"/>
      <c r="AY159" s="224"/>
      <c r="AZ159" s="224"/>
      <c r="BA159" s="224"/>
      <c r="BB159" s="224"/>
      <c r="BC159" s="224"/>
      <c r="BD159" s="224"/>
      <c r="BE159" s="224"/>
      <c r="BF159" s="224"/>
      <c r="BG159" s="224"/>
      <c r="BH159" s="224"/>
      <c r="BI159" s="224"/>
      <c r="BJ159" s="224"/>
      <c r="BK159" s="224"/>
      <c r="BL159" s="224"/>
      <c r="BM159" s="224"/>
      <c r="BN159" s="224"/>
      <c r="BO159" s="224"/>
      <c r="BP159" s="224"/>
      <c r="BQ159" s="224"/>
      <c r="BR159" s="224"/>
      <c r="BS159" s="224"/>
      <c r="BT159" s="224"/>
      <c r="BU159" s="224"/>
      <c r="BV159" s="224"/>
      <c r="BW159" s="224"/>
      <c r="BX159" s="224"/>
      <c r="BY159" s="224"/>
      <c r="BZ159" s="224"/>
      <c r="CA159" s="224"/>
      <c r="CB159" s="224"/>
      <c r="CC159" s="224"/>
      <c r="CD159" s="224"/>
      <c r="CE159" s="224"/>
      <c r="CF159" s="224"/>
      <c r="CG159" s="224"/>
      <c r="CH159" s="224"/>
      <c r="CI159" s="224"/>
      <c r="CJ159" s="224"/>
      <c r="CK159" s="224"/>
      <c r="CL159" s="224"/>
      <c r="CM159" s="224"/>
      <c r="CN159" s="224"/>
      <c r="CO159" s="224"/>
      <c r="CP159" s="224"/>
      <c r="CQ159" s="224"/>
      <c r="CR159" s="224"/>
      <c r="CS159" s="224"/>
      <c r="CT159" s="224"/>
      <c r="CU159" s="224"/>
      <c r="CV159" s="224"/>
      <c r="CW159" s="224"/>
      <c r="CX159" s="224"/>
      <c r="CY159" s="224"/>
      <c r="CZ159" s="224"/>
      <c r="DA159" s="224"/>
      <c r="DB159" s="224"/>
      <c r="DC159" s="224"/>
      <c r="DD159" s="224"/>
      <c r="DE159" s="224"/>
      <c r="DF159" s="224"/>
      <c r="DG159" s="224"/>
      <c r="DH159" s="224"/>
      <c r="DI159" s="224"/>
      <c r="DJ159" s="224"/>
      <c r="DK159" s="224"/>
      <c r="DL159" s="224"/>
      <c r="DM159" s="224"/>
      <c r="DN159" s="224"/>
      <c r="DO159" s="224"/>
      <c r="DP159" s="224"/>
      <c r="DQ159" s="224"/>
      <c r="DR159" s="224"/>
      <c r="DS159" s="224"/>
      <c r="DT159" s="224"/>
      <c r="DU159" s="224"/>
      <c r="DV159" s="224"/>
      <c r="DW159" s="224"/>
      <c r="DX159" s="224"/>
      <c r="DY159" s="224"/>
      <c r="DZ159" s="224"/>
      <c r="EA159" s="224"/>
      <c r="EB159" s="224"/>
      <c r="EC159" s="224"/>
      <c r="ED159" s="224"/>
      <c r="EE159" s="224"/>
      <c r="EF159" s="224"/>
      <c r="EG159" s="224"/>
      <c r="EH159" s="224"/>
      <c r="EI159" s="224"/>
      <c r="EJ159" s="224"/>
      <c r="EK159" s="224"/>
      <c r="EL159" s="224"/>
      <c r="EM159" s="224"/>
      <c r="EN159" s="224"/>
      <c r="EO159" s="224"/>
      <c r="EP159" s="224"/>
      <c r="EQ159" s="224"/>
      <c r="ER159" s="224"/>
      <c r="ES159" s="224"/>
      <c r="ET159" s="224"/>
      <c r="EU159" s="224"/>
      <c r="EV159" s="224"/>
      <c r="EW159" s="224"/>
      <c r="EX159" s="224"/>
      <c r="EY159" s="224"/>
      <c r="EZ159" s="224"/>
      <c r="FA159" s="224"/>
      <c r="FB159" s="224"/>
      <c r="FC159" s="224"/>
      <c r="FD159" s="224"/>
      <c r="FE159" s="224"/>
      <c r="FF159" s="224"/>
      <c r="FG159" s="224"/>
      <c r="FH159" s="224"/>
      <c r="FI159" s="224"/>
      <c r="FJ159" s="224"/>
      <c r="FK159" s="224"/>
      <c r="FL159" s="224"/>
      <c r="FM159" s="224"/>
      <c r="FN159" s="224"/>
      <c r="FO159" s="224"/>
      <c r="FP159" s="224"/>
      <c r="FQ159" s="224"/>
      <c r="FR159" s="224"/>
      <c r="FS159" s="224"/>
      <c r="FT159" s="224"/>
      <c r="FU159" s="224"/>
      <c r="FV159" s="224"/>
      <c r="FW159" s="224"/>
      <c r="FX159" s="224"/>
      <c r="FY159" s="224"/>
      <c r="FZ159" s="224"/>
      <c r="GA159" s="224"/>
      <c r="GB159" s="224"/>
      <c r="GC159" s="224"/>
      <c r="GD159" s="224"/>
      <c r="GE159" s="224"/>
      <c r="GF159" s="224"/>
      <c r="GG159" s="224"/>
      <c r="GH159" s="224"/>
      <c r="GI159" s="224"/>
      <c r="GJ159" s="224"/>
      <c r="GK159" s="224"/>
      <c r="GL159" s="224"/>
      <c r="GM159" s="224"/>
      <c r="GN159" s="224"/>
      <c r="GO159" s="224"/>
      <c r="GP159" s="218"/>
      <c r="GQ159" s="244"/>
      <c r="GR159" s="244"/>
      <c r="GS159" s="244"/>
      <c r="GT159" s="244"/>
      <c r="GU159" s="244"/>
      <c r="GV159" s="226"/>
      <c r="GW159" s="244"/>
      <c r="GX159" s="226"/>
      <c r="GY159" s="226"/>
      <c r="GZ159" s="226"/>
      <c r="HA159" s="226"/>
      <c r="HB159" s="226"/>
      <c r="HC159" s="227"/>
      <c r="HD159" s="228"/>
      <c r="HE159" s="228"/>
      <c r="HF159" s="276">
        <f t="shared" si="96"/>
        <v>0</v>
      </c>
      <c r="HG159" s="276">
        <f>List1_1[[#This Row],[HR 1 Rate 
(autofill)]]*List1_1[[#This Row],[HR 1 Effort ]]</f>
        <v>0</v>
      </c>
      <c r="HH159" s="229"/>
      <c r="HI159" s="228"/>
      <c r="HJ159" s="276">
        <f t="shared" si="97"/>
        <v>0</v>
      </c>
      <c r="HK159" s="276">
        <f>List1_1[[#This Row],[HR 2 Effort ]]*List1_1[[#This Row],[HR 2 Rate 
(autofill)]]</f>
        <v>0</v>
      </c>
      <c r="HL159" s="228"/>
      <c r="HM159" s="228"/>
      <c r="HN159" s="276">
        <f t="shared" si="98"/>
        <v>0</v>
      </c>
      <c r="HO159" s="276">
        <f>List1_1[[#This Row],[HR 3 Rate 
(autofill)]]*List1_1[[#This Row],[HR 3 Effort ]]</f>
        <v>0</v>
      </c>
      <c r="HP159" s="229"/>
      <c r="HQ159" s="228"/>
      <c r="HR159" s="276">
        <f t="shared" si="99"/>
        <v>0</v>
      </c>
      <c r="HS159" s="276">
        <f>List1_1[[#This Row],[HR 4 Rate 
(autofill)]]*List1_1[[#This Row],[HR 4 Effort ]]</f>
        <v>0</v>
      </c>
      <c r="HT159" s="229"/>
      <c r="HU159" s="230">
        <f>List1_1[[#This Row],[HR 1 cost estimate
(autofill)]]+List1_1[[#This Row],[HR 2 cost estimate 
(autofill)]]+List1_1[[#This Row],[HR 3 cost estimate 
(autofill)]]+List1_1[[#This Row],[HR 4 cost estimate 
(autofill)]]</f>
        <v>0</v>
      </c>
      <c r="HV159" s="229"/>
      <c r="HW159" s="229"/>
      <c r="HX159" s="231">
        <f>List1_1[[#This Row],[HR subtotal]]+List1_1[[#This Row],[Estimated Cost of goods &amp; materials / other]]</f>
        <v>0</v>
      </c>
      <c r="HY159" s="232">
        <f>(List1_1[[#This Row],[Total Estimated Cost ]]*List1_1[[#This Row],[Percent Complete]])/100</f>
        <v>0</v>
      </c>
      <c r="HZ159" s="233">
        <f t="shared" si="119"/>
        <v>0</v>
      </c>
      <c r="IA159" s="233">
        <f t="shared" si="119"/>
        <v>0</v>
      </c>
      <c r="IB159" s="233">
        <f t="shared" si="119"/>
        <v>0</v>
      </c>
      <c r="IC159" s="233">
        <f t="shared" si="119"/>
        <v>0</v>
      </c>
      <c r="ID159" s="233">
        <f t="shared" si="119"/>
        <v>0</v>
      </c>
      <c r="IE159" s="233">
        <f t="shared" si="119"/>
        <v>0</v>
      </c>
      <c r="IF159" s="233">
        <f t="shared" si="119"/>
        <v>0</v>
      </c>
      <c r="IG159" s="233">
        <f t="shared" si="119"/>
        <v>0</v>
      </c>
      <c r="IH159" s="233">
        <f t="shared" si="119"/>
        <v>0</v>
      </c>
      <c r="II159" s="233">
        <f t="shared" si="119"/>
        <v>0</v>
      </c>
      <c r="IJ159" s="233">
        <f t="shared" si="119"/>
        <v>0</v>
      </c>
      <c r="IK159" s="233">
        <f t="shared" si="119"/>
        <v>0</v>
      </c>
      <c r="IL159" s="233">
        <f t="shared" si="101"/>
        <v>0</v>
      </c>
      <c r="IM159" s="245">
        <f t="shared" si="102"/>
        <v>0</v>
      </c>
      <c r="IN159" s="246">
        <f t="shared" si="103"/>
        <v>0</v>
      </c>
      <c r="IO159" s="235"/>
      <c r="IP159" s="236">
        <f>List1_1[[#This Row],[Total Estimated Cost ]]-List1_1[[#This Row],[Actual Cost]]</f>
        <v>0</v>
      </c>
      <c r="IQ159" s="237"/>
      <c r="IR159" s="237"/>
      <c r="IS159" s="238"/>
      <c r="IT159" s="239"/>
      <c r="IU159" s="240">
        <f t="shared" si="104"/>
        <v>0</v>
      </c>
      <c r="IV159" s="240">
        <f t="shared" si="105"/>
        <v>0</v>
      </c>
      <c r="IW159" s="240">
        <f t="shared" si="106"/>
        <v>0</v>
      </c>
      <c r="IX159" s="240">
        <f t="shared" si="107"/>
        <v>0</v>
      </c>
      <c r="IY159" s="240">
        <f t="shared" si="108"/>
        <v>0</v>
      </c>
      <c r="IZ159" s="240">
        <f t="shared" si="109"/>
        <v>0</v>
      </c>
      <c r="JA159" s="240">
        <f t="shared" si="110"/>
        <v>0</v>
      </c>
      <c r="JB159" s="240">
        <f t="shared" si="111"/>
        <v>0</v>
      </c>
      <c r="JC159" s="240">
        <f t="shared" si="112"/>
        <v>0</v>
      </c>
      <c r="JD159" s="240">
        <f t="shared" si="113"/>
        <v>0</v>
      </c>
      <c r="JE159" s="240">
        <f t="shared" si="114"/>
        <v>0</v>
      </c>
      <c r="JF159" s="240">
        <f t="shared" si="115"/>
        <v>0</v>
      </c>
      <c r="JG159" s="240">
        <f t="shared" si="116"/>
        <v>0</v>
      </c>
      <c r="JH159" s="241">
        <f t="shared" si="117"/>
        <v>0</v>
      </c>
      <c r="JI159" s="307"/>
      <c r="JJ159" s="243"/>
    </row>
    <row r="160" spans="1:270" x14ac:dyDescent="0.55000000000000004">
      <c r="A160" s="213">
        <v>149</v>
      </c>
      <c r="B160" s="214"/>
      <c r="C160" s="215"/>
      <c r="D160" s="215"/>
      <c r="E160" s="215"/>
      <c r="F160" s="215"/>
      <c r="G160" s="215"/>
      <c r="H160" s="215"/>
      <c r="I160" s="215" t="s">
        <v>561</v>
      </c>
      <c r="J160" s="216">
        <v>0</v>
      </c>
      <c r="K160" s="217" t="str">
        <f t="shared" si="118"/>
        <v>not done</v>
      </c>
      <c r="L160" s="64"/>
      <c r="M160" s="219"/>
      <c r="N160" s="220" t="e">
        <f>List1_1[[#This Row],[Latest start date]]</f>
        <v>#VALUE!</v>
      </c>
      <c r="O160" s="221" t="str">
        <f t="shared" si="93"/>
        <v/>
      </c>
      <c r="P160" s="222" t="e">
        <f t="shared" si="94"/>
        <v>#VALUE!</v>
      </c>
      <c r="Q160" s="223" t="e">
        <f t="shared" si="95"/>
        <v>#VALUE!</v>
      </c>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W160" s="224"/>
      <c r="BX160" s="224"/>
      <c r="BY160" s="224"/>
      <c r="BZ160" s="224"/>
      <c r="CA160" s="224"/>
      <c r="CB160" s="224"/>
      <c r="CC160" s="224"/>
      <c r="CD160" s="224"/>
      <c r="CE160" s="224"/>
      <c r="CF160" s="224"/>
      <c r="CG160" s="224"/>
      <c r="CH160" s="224"/>
      <c r="CI160" s="224"/>
      <c r="CJ160" s="224"/>
      <c r="CK160" s="224"/>
      <c r="CL160" s="224"/>
      <c r="CM160" s="224"/>
      <c r="CN160" s="224"/>
      <c r="CO160" s="224"/>
      <c r="CP160" s="224"/>
      <c r="CQ160" s="224"/>
      <c r="CR160" s="224"/>
      <c r="CS160" s="224"/>
      <c r="CT160" s="224"/>
      <c r="CU160" s="224"/>
      <c r="CV160" s="224"/>
      <c r="CW160" s="224"/>
      <c r="CX160" s="224"/>
      <c r="CY160" s="224"/>
      <c r="CZ160" s="224"/>
      <c r="DA160" s="224"/>
      <c r="DB160" s="224"/>
      <c r="DC160" s="224"/>
      <c r="DD160" s="224"/>
      <c r="DE160" s="224"/>
      <c r="DF160" s="224"/>
      <c r="DG160" s="224"/>
      <c r="DH160" s="224"/>
      <c r="DI160" s="224"/>
      <c r="DJ160" s="224"/>
      <c r="DK160" s="224"/>
      <c r="DL160" s="224"/>
      <c r="DM160" s="224"/>
      <c r="DN160" s="224"/>
      <c r="DO160" s="224"/>
      <c r="DP160" s="224"/>
      <c r="DQ160" s="224"/>
      <c r="DR160" s="224"/>
      <c r="DS160" s="224"/>
      <c r="DT160" s="224"/>
      <c r="DU160" s="224"/>
      <c r="DV160" s="224"/>
      <c r="DW160" s="224"/>
      <c r="DX160" s="224"/>
      <c r="DY160" s="224"/>
      <c r="DZ160" s="224"/>
      <c r="EA160" s="224"/>
      <c r="EB160" s="224"/>
      <c r="EC160" s="224"/>
      <c r="ED160" s="224"/>
      <c r="EE160" s="224"/>
      <c r="EF160" s="224"/>
      <c r="EG160" s="224"/>
      <c r="EH160" s="224"/>
      <c r="EI160" s="224"/>
      <c r="EJ160" s="224"/>
      <c r="EK160" s="224"/>
      <c r="EL160" s="224"/>
      <c r="EM160" s="224"/>
      <c r="EN160" s="224"/>
      <c r="EO160" s="224"/>
      <c r="EP160" s="224"/>
      <c r="EQ160" s="224"/>
      <c r="ER160" s="224"/>
      <c r="ES160" s="224"/>
      <c r="ET160" s="224"/>
      <c r="EU160" s="224"/>
      <c r="EV160" s="224"/>
      <c r="EW160" s="224"/>
      <c r="EX160" s="224"/>
      <c r="EY160" s="224"/>
      <c r="EZ160" s="224"/>
      <c r="FA160" s="224"/>
      <c r="FB160" s="224"/>
      <c r="FC160" s="224"/>
      <c r="FD160" s="224"/>
      <c r="FE160" s="224"/>
      <c r="FF160" s="224"/>
      <c r="FG160" s="224"/>
      <c r="FH160" s="224"/>
      <c r="FI160" s="224"/>
      <c r="FJ160" s="224"/>
      <c r="FK160" s="224"/>
      <c r="FL160" s="224"/>
      <c r="FM160" s="224"/>
      <c r="FN160" s="224"/>
      <c r="FO160" s="224"/>
      <c r="FP160" s="224"/>
      <c r="FQ160" s="224"/>
      <c r="FR160" s="224"/>
      <c r="FS160" s="224"/>
      <c r="FT160" s="224"/>
      <c r="FU160" s="224"/>
      <c r="FV160" s="224"/>
      <c r="FW160" s="224"/>
      <c r="FX160" s="224"/>
      <c r="FY160" s="224"/>
      <c r="FZ160" s="224"/>
      <c r="GA160" s="224"/>
      <c r="GB160" s="224"/>
      <c r="GC160" s="224"/>
      <c r="GD160" s="224"/>
      <c r="GE160" s="224"/>
      <c r="GF160" s="224"/>
      <c r="GG160" s="224"/>
      <c r="GH160" s="224"/>
      <c r="GI160" s="224"/>
      <c r="GJ160" s="224"/>
      <c r="GK160" s="224"/>
      <c r="GL160" s="224"/>
      <c r="GM160" s="224"/>
      <c r="GN160" s="224"/>
      <c r="GO160" s="224"/>
      <c r="GP160" s="218"/>
      <c r="GQ160" s="244"/>
      <c r="GR160" s="244"/>
      <c r="GS160" s="244"/>
      <c r="GT160" s="244"/>
      <c r="GU160" s="244"/>
      <c r="GV160" s="226"/>
      <c r="GW160" s="244"/>
      <c r="GX160" s="226"/>
      <c r="GY160" s="226"/>
      <c r="GZ160" s="226"/>
      <c r="HA160" s="226"/>
      <c r="HB160" s="226"/>
      <c r="HC160" s="227"/>
      <c r="HD160" s="228"/>
      <c r="HE160" s="228"/>
      <c r="HF160" s="276">
        <f t="shared" si="96"/>
        <v>0</v>
      </c>
      <c r="HG160" s="276">
        <f>List1_1[[#This Row],[HR 1 Rate 
(autofill)]]*List1_1[[#This Row],[HR 1 Effort ]]</f>
        <v>0</v>
      </c>
      <c r="HH160" s="229"/>
      <c r="HI160" s="228"/>
      <c r="HJ160" s="276">
        <f t="shared" si="97"/>
        <v>0</v>
      </c>
      <c r="HK160" s="276">
        <f>List1_1[[#This Row],[HR 2 Effort ]]*List1_1[[#This Row],[HR 2 Rate 
(autofill)]]</f>
        <v>0</v>
      </c>
      <c r="HL160" s="228"/>
      <c r="HM160" s="228"/>
      <c r="HN160" s="276">
        <f t="shared" si="98"/>
        <v>0</v>
      </c>
      <c r="HO160" s="276">
        <f>List1_1[[#This Row],[HR 3 Rate 
(autofill)]]*List1_1[[#This Row],[HR 3 Effort ]]</f>
        <v>0</v>
      </c>
      <c r="HP160" s="229"/>
      <c r="HQ160" s="228"/>
      <c r="HR160" s="276">
        <f t="shared" si="99"/>
        <v>0</v>
      </c>
      <c r="HS160" s="276">
        <f>List1_1[[#This Row],[HR 4 Rate 
(autofill)]]*List1_1[[#This Row],[HR 4 Effort ]]</f>
        <v>0</v>
      </c>
      <c r="HT160" s="229"/>
      <c r="HU160" s="230">
        <f>List1_1[[#This Row],[HR 1 cost estimate
(autofill)]]+List1_1[[#This Row],[HR 2 cost estimate 
(autofill)]]+List1_1[[#This Row],[HR 3 cost estimate 
(autofill)]]+List1_1[[#This Row],[HR 4 cost estimate 
(autofill)]]</f>
        <v>0</v>
      </c>
      <c r="HV160" s="229"/>
      <c r="HW160" s="229"/>
      <c r="HX160" s="231">
        <f>List1_1[[#This Row],[HR subtotal]]+List1_1[[#This Row],[Estimated Cost of goods &amp; materials / other]]</f>
        <v>0</v>
      </c>
      <c r="HY160" s="232">
        <f>(List1_1[[#This Row],[Total Estimated Cost ]]*List1_1[[#This Row],[Percent Complete]])/100</f>
        <v>0</v>
      </c>
      <c r="HZ160" s="233">
        <f t="shared" si="119"/>
        <v>0</v>
      </c>
      <c r="IA160" s="233">
        <f t="shared" si="119"/>
        <v>0</v>
      </c>
      <c r="IB160" s="233">
        <f t="shared" si="119"/>
        <v>0</v>
      </c>
      <c r="IC160" s="233">
        <f t="shared" si="119"/>
        <v>0</v>
      </c>
      <c r="ID160" s="233">
        <f t="shared" si="119"/>
        <v>0</v>
      </c>
      <c r="IE160" s="233">
        <f t="shared" si="119"/>
        <v>0</v>
      </c>
      <c r="IF160" s="233">
        <f t="shared" si="119"/>
        <v>0</v>
      </c>
      <c r="IG160" s="233">
        <f t="shared" si="119"/>
        <v>0</v>
      </c>
      <c r="IH160" s="233">
        <f t="shared" si="119"/>
        <v>0</v>
      </c>
      <c r="II160" s="233">
        <f t="shared" si="119"/>
        <v>0</v>
      </c>
      <c r="IJ160" s="233">
        <f t="shared" si="119"/>
        <v>0</v>
      </c>
      <c r="IK160" s="233">
        <f t="shared" si="119"/>
        <v>0</v>
      </c>
      <c r="IL160" s="233">
        <f t="shared" si="101"/>
        <v>0</v>
      </c>
      <c r="IM160" s="245">
        <f t="shared" si="102"/>
        <v>0</v>
      </c>
      <c r="IN160" s="246">
        <f t="shared" si="103"/>
        <v>0</v>
      </c>
      <c r="IO160" s="235"/>
      <c r="IP160" s="236">
        <f>List1_1[[#This Row],[Total Estimated Cost ]]-List1_1[[#This Row],[Actual Cost]]</f>
        <v>0</v>
      </c>
      <c r="IQ160" s="237"/>
      <c r="IR160" s="237"/>
      <c r="IS160" s="238"/>
      <c r="IT160" s="239"/>
      <c r="IU160" s="240">
        <f t="shared" si="104"/>
        <v>0</v>
      </c>
      <c r="IV160" s="240">
        <f t="shared" si="105"/>
        <v>0</v>
      </c>
      <c r="IW160" s="240">
        <f t="shared" si="106"/>
        <v>0</v>
      </c>
      <c r="IX160" s="240">
        <f t="shared" si="107"/>
        <v>0</v>
      </c>
      <c r="IY160" s="240">
        <f t="shared" si="108"/>
        <v>0</v>
      </c>
      <c r="IZ160" s="240">
        <f t="shared" si="109"/>
        <v>0</v>
      </c>
      <c r="JA160" s="240">
        <f t="shared" si="110"/>
        <v>0</v>
      </c>
      <c r="JB160" s="240">
        <f t="shared" si="111"/>
        <v>0</v>
      </c>
      <c r="JC160" s="240">
        <f t="shared" si="112"/>
        <v>0</v>
      </c>
      <c r="JD160" s="240">
        <f t="shared" si="113"/>
        <v>0</v>
      </c>
      <c r="JE160" s="240">
        <f t="shared" si="114"/>
        <v>0</v>
      </c>
      <c r="JF160" s="240">
        <f t="shared" si="115"/>
        <v>0</v>
      </c>
      <c r="JG160" s="240">
        <f t="shared" si="116"/>
        <v>0</v>
      </c>
      <c r="JH160" s="241">
        <f t="shared" si="117"/>
        <v>0</v>
      </c>
      <c r="JI160" s="307"/>
      <c r="JJ160" s="243"/>
    </row>
    <row r="161" spans="1:270" x14ac:dyDescent="0.55000000000000004">
      <c r="A161" s="213">
        <v>150</v>
      </c>
      <c r="B161" s="214"/>
      <c r="C161" s="215"/>
      <c r="D161" s="215"/>
      <c r="E161" s="215"/>
      <c r="F161" s="215"/>
      <c r="G161" s="215"/>
      <c r="H161" s="215"/>
      <c r="I161" s="215" t="s">
        <v>561</v>
      </c>
      <c r="J161" s="216">
        <v>0</v>
      </c>
      <c r="K161" s="217" t="str">
        <f t="shared" si="118"/>
        <v>not done</v>
      </c>
      <c r="L161" s="64"/>
      <c r="M161" s="219"/>
      <c r="N161" s="220" t="e">
        <f>List1_1[[#This Row],[Latest start date]]</f>
        <v>#VALUE!</v>
      </c>
      <c r="O161" s="221" t="str">
        <f t="shared" si="93"/>
        <v/>
      </c>
      <c r="P161" s="222" t="e">
        <f t="shared" si="94"/>
        <v>#VALUE!</v>
      </c>
      <c r="Q161" s="223" t="e">
        <f t="shared" si="95"/>
        <v>#VALUE!</v>
      </c>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224"/>
      <c r="BJ161" s="224"/>
      <c r="BK161" s="224"/>
      <c r="BL161" s="224"/>
      <c r="BM161" s="224"/>
      <c r="BN161" s="224"/>
      <c r="BO161" s="224"/>
      <c r="BP161" s="224"/>
      <c r="BQ161" s="224"/>
      <c r="BR161" s="224"/>
      <c r="BS161" s="224"/>
      <c r="BT161" s="224"/>
      <c r="BU161" s="224"/>
      <c r="BV161" s="224"/>
      <c r="BW161" s="224"/>
      <c r="BX161" s="224"/>
      <c r="BY161" s="224"/>
      <c r="BZ161" s="224"/>
      <c r="CA161" s="224"/>
      <c r="CB161" s="224"/>
      <c r="CC161" s="224"/>
      <c r="CD161" s="224"/>
      <c r="CE161" s="224"/>
      <c r="CF161" s="224"/>
      <c r="CG161" s="224"/>
      <c r="CH161" s="224"/>
      <c r="CI161" s="224"/>
      <c r="CJ161" s="224"/>
      <c r="CK161" s="224"/>
      <c r="CL161" s="224"/>
      <c r="CM161" s="224"/>
      <c r="CN161" s="224"/>
      <c r="CO161" s="224"/>
      <c r="CP161" s="224"/>
      <c r="CQ161" s="224"/>
      <c r="CR161" s="224"/>
      <c r="CS161" s="224"/>
      <c r="CT161" s="224"/>
      <c r="CU161" s="224"/>
      <c r="CV161" s="224"/>
      <c r="CW161" s="224"/>
      <c r="CX161" s="224"/>
      <c r="CY161" s="224"/>
      <c r="CZ161" s="224"/>
      <c r="DA161" s="224"/>
      <c r="DB161" s="224"/>
      <c r="DC161" s="224"/>
      <c r="DD161" s="224"/>
      <c r="DE161" s="224"/>
      <c r="DF161" s="224"/>
      <c r="DG161" s="224"/>
      <c r="DH161" s="224"/>
      <c r="DI161" s="224"/>
      <c r="DJ161" s="224"/>
      <c r="DK161" s="224"/>
      <c r="DL161" s="224"/>
      <c r="DM161" s="224"/>
      <c r="DN161" s="224"/>
      <c r="DO161" s="224"/>
      <c r="DP161" s="224"/>
      <c r="DQ161" s="224"/>
      <c r="DR161" s="224"/>
      <c r="DS161" s="224"/>
      <c r="DT161" s="224"/>
      <c r="DU161" s="224"/>
      <c r="DV161" s="224"/>
      <c r="DW161" s="224"/>
      <c r="DX161" s="224"/>
      <c r="DY161" s="224"/>
      <c r="DZ161" s="224"/>
      <c r="EA161" s="224"/>
      <c r="EB161" s="224"/>
      <c r="EC161" s="224"/>
      <c r="ED161" s="224"/>
      <c r="EE161" s="224"/>
      <c r="EF161" s="224"/>
      <c r="EG161" s="224"/>
      <c r="EH161" s="224"/>
      <c r="EI161" s="224"/>
      <c r="EJ161" s="224"/>
      <c r="EK161" s="224"/>
      <c r="EL161" s="224"/>
      <c r="EM161" s="224"/>
      <c r="EN161" s="224"/>
      <c r="EO161" s="224"/>
      <c r="EP161" s="224"/>
      <c r="EQ161" s="224"/>
      <c r="ER161" s="224"/>
      <c r="ES161" s="224"/>
      <c r="ET161" s="224"/>
      <c r="EU161" s="224"/>
      <c r="EV161" s="224"/>
      <c r="EW161" s="224"/>
      <c r="EX161" s="224"/>
      <c r="EY161" s="224"/>
      <c r="EZ161" s="224"/>
      <c r="FA161" s="224"/>
      <c r="FB161" s="224"/>
      <c r="FC161" s="224"/>
      <c r="FD161" s="224"/>
      <c r="FE161" s="224"/>
      <c r="FF161" s="224"/>
      <c r="FG161" s="224"/>
      <c r="FH161" s="224"/>
      <c r="FI161" s="224"/>
      <c r="FJ161" s="224"/>
      <c r="FK161" s="224"/>
      <c r="FL161" s="224"/>
      <c r="FM161" s="224"/>
      <c r="FN161" s="224"/>
      <c r="FO161" s="224"/>
      <c r="FP161" s="224"/>
      <c r="FQ161" s="224"/>
      <c r="FR161" s="224"/>
      <c r="FS161" s="224"/>
      <c r="FT161" s="224"/>
      <c r="FU161" s="224"/>
      <c r="FV161" s="224"/>
      <c r="FW161" s="224"/>
      <c r="FX161" s="224"/>
      <c r="FY161" s="224"/>
      <c r="FZ161" s="224"/>
      <c r="GA161" s="224"/>
      <c r="GB161" s="224"/>
      <c r="GC161" s="224"/>
      <c r="GD161" s="224"/>
      <c r="GE161" s="224"/>
      <c r="GF161" s="224"/>
      <c r="GG161" s="224"/>
      <c r="GH161" s="224"/>
      <c r="GI161" s="224"/>
      <c r="GJ161" s="224"/>
      <c r="GK161" s="224"/>
      <c r="GL161" s="224"/>
      <c r="GM161" s="224"/>
      <c r="GN161" s="224"/>
      <c r="GO161" s="224"/>
      <c r="GP161" s="218"/>
      <c r="GQ161" s="244"/>
      <c r="GR161" s="244"/>
      <c r="GS161" s="244"/>
      <c r="GT161" s="244"/>
      <c r="GU161" s="244"/>
      <c r="GV161" s="226"/>
      <c r="GW161" s="244"/>
      <c r="GX161" s="226"/>
      <c r="GY161" s="226"/>
      <c r="GZ161" s="226"/>
      <c r="HA161" s="226"/>
      <c r="HB161" s="226"/>
      <c r="HC161" s="227"/>
      <c r="HD161" s="228"/>
      <c r="HE161" s="228"/>
      <c r="HF161" s="276">
        <f t="shared" si="96"/>
        <v>0</v>
      </c>
      <c r="HG161" s="276">
        <f>List1_1[[#This Row],[HR 1 Rate 
(autofill)]]*List1_1[[#This Row],[HR 1 Effort ]]</f>
        <v>0</v>
      </c>
      <c r="HH161" s="229"/>
      <c r="HI161" s="228"/>
      <c r="HJ161" s="276">
        <f t="shared" si="97"/>
        <v>0</v>
      </c>
      <c r="HK161" s="276">
        <f>List1_1[[#This Row],[HR 2 Effort ]]*List1_1[[#This Row],[HR 2 Rate 
(autofill)]]</f>
        <v>0</v>
      </c>
      <c r="HL161" s="228"/>
      <c r="HM161" s="228"/>
      <c r="HN161" s="276">
        <f t="shared" si="98"/>
        <v>0</v>
      </c>
      <c r="HO161" s="276">
        <f>List1_1[[#This Row],[HR 3 Rate 
(autofill)]]*List1_1[[#This Row],[HR 3 Effort ]]</f>
        <v>0</v>
      </c>
      <c r="HP161" s="229"/>
      <c r="HQ161" s="228"/>
      <c r="HR161" s="276">
        <f t="shared" si="99"/>
        <v>0</v>
      </c>
      <c r="HS161" s="276">
        <f>List1_1[[#This Row],[HR 4 Rate 
(autofill)]]*List1_1[[#This Row],[HR 4 Effort ]]</f>
        <v>0</v>
      </c>
      <c r="HT161" s="229"/>
      <c r="HU161" s="230">
        <f>List1_1[[#This Row],[HR 1 cost estimate
(autofill)]]+List1_1[[#This Row],[HR 2 cost estimate 
(autofill)]]+List1_1[[#This Row],[HR 3 cost estimate 
(autofill)]]+List1_1[[#This Row],[HR 4 cost estimate 
(autofill)]]</f>
        <v>0</v>
      </c>
      <c r="HV161" s="229"/>
      <c r="HW161" s="229"/>
      <c r="HX161" s="231">
        <f>List1_1[[#This Row],[HR subtotal]]+List1_1[[#This Row],[Estimated Cost of goods &amp; materials / other]]</f>
        <v>0</v>
      </c>
      <c r="HY161" s="232">
        <f>(List1_1[[#This Row],[Total Estimated Cost ]]*List1_1[[#This Row],[Percent Complete]])/100</f>
        <v>0</v>
      </c>
      <c r="HZ161" s="233">
        <f t="shared" si="119"/>
        <v>0</v>
      </c>
      <c r="IA161" s="233">
        <f t="shared" si="119"/>
        <v>0</v>
      </c>
      <c r="IB161" s="233">
        <f t="shared" si="119"/>
        <v>0</v>
      </c>
      <c r="IC161" s="233">
        <f t="shared" si="119"/>
        <v>0</v>
      </c>
      <c r="ID161" s="233">
        <f t="shared" si="119"/>
        <v>0</v>
      </c>
      <c r="IE161" s="233">
        <f t="shared" si="119"/>
        <v>0</v>
      </c>
      <c r="IF161" s="233">
        <f t="shared" si="119"/>
        <v>0</v>
      </c>
      <c r="IG161" s="233">
        <f t="shared" si="119"/>
        <v>0</v>
      </c>
      <c r="IH161" s="233">
        <f t="shared" si="119"/>
        <v>0</v>
      </c>
      <c r="II161" s="233">
        <f t="shared" si="119"/>
        <v>0</v>
      </c>
      <c r="IJ161" s="233">
        <f t="shared" si="119"/>
        <v>0</v>
      </c>
      <c r="IK161" s="233">
        <f t="shared" si="119"/>
        <v>0</v>
      </c>
      <c r="IL161" s="233">
        <f t="shared" si="101"/>
        <v>0</v>
      </c>
      <c r="IM161" s="245">
        <f t="shared" si="102"/>
        <v>0</v>
      </c>
      <c r="IN161" s="246">
        <f t="shared" si="103"/>
        <v>0</v>
      </c>
      <c r="IO161" s="235"/>
      <c r="IP161" s="236">
        <f>List1_1[[#This Row],[Total Estimated Cost ]]-List1_1[[#This Row],[Actual Cost]]</f>
        <v>0</v>
      </c>
      <c r="IQ161" s="237"/>
      <c r="IR161" s="237"/>
      <c r="IS161" s="238"/>
      <c r="IT161" s="239"/>
      <c r="IU161" s="240">
        <f t="shared" si="104"/>
        <v>0</v>
      </c>
      <c r="IV161" s="240">
        <f t="shared" si="105"/>
        <v>0</v>
      </c>
      <c r="IW161" s="240">
        <f t="shared" si="106"/>
        <v>0</v>
      </c>
      <c r="IX161" s="240">
        <f t="shared" si="107"/>
        <v>0</v>
      </c>
      <c r="IY161" s="240">
        <f t="shared" si="108"/>
        <v>0</v>
      </c>
      <c r="IZ161" s="240">
        <f t="shared" si="109"/>
        <v>0</v>
      </c>
      <c r="JA161" s="240">
        <f t="shared" si="110"/>
        <v>0</v>
      </c>
      <c r="JB161" s="240">
        <f t="shared" si="111"/>
        <v>0</v>
      </c>
      <c r="JC161" s="240">
        <f t="shared" si="112"/>
        <v>0</v>
      </c>
      <c r="JD161" s="240">
        <f t="shared" si="113"/>
        <v>0</v>
      </c>
      <c r="JE161" s="240">
        <f t="shared" si="114"/>
        <v>0</v>
      </c>
      <c r="JF161" s="240">
        <f t="shared" si="115"/>
        <v>0</v>
      </c>
      <c r="JG161" s="240">
        <f t="shared" si="116"/>
        <v>0</v>
      </c>
      <c r="JH161" s="241">
        <f t="shared" si="117"/>
        <v>0</v>
      </c>
      <c r="JI161" s="307"/>
      <c r="JJ161" s="243"/>
    </row>
    <row r="162" spans="1:270" x14ac:dyDescent="0.55000000000000004">
      <c r="A162" s="213">
        <v>151</v>
      </c>
      <c r="B162" s="214"/>
      <c r="C162" s="215"/>
      <c r="D162" s="215"/>
      <c r="E162" s="215"/>
      <c r="F162" s="215"/>
      <c r="G162" s="215"/>
      <c r="H162" s="215"/>
      <c r="I162" s="215" t="s">
        <v>561</v>
      </c>
      <c r="J162" s="216">
        <v>0</v>
      </c>
      <c r="K162" s="217" t="str">
        <f t="shared" si="118"/>
        <v>not done</v>
      </c>
      <c r="L162" s="64"/>
      <c r="M162" s="219"/>
      <c r="N162" s="220" t="e">
        <f>List1_1[[#This Row],[Latest start date]]</f>
        <v>#VALUE!</v>
      </c>
      <c r="O162" s="221" t="str">
        <f t="shared" si="93"/>
        <v/>
      </c>
      <c r="P162" s="222" t="e">
        <f t="shared" si="94"/>
        <v>#VALUE!</v>
      </c>
      <c r="Q162" s="223" t="e">
        <f t="shared" si="95"/>
        <v>#VALUE!</v>
      </c>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224"/>
      <c r="AU162" s="224"/>
      <c r="AV162" s="224"/>
      <c r="AW162" s="224"/>
      <c r="AX162" s="224"/>
      <c r="AY162" s="224"/>
      <c r="AZ162" s="224"/>
      <c r="BA162" s="224"/>
      <c r="BB162" s="224"/>
      <c r="BC162" s="224"/>
      <c r="BD162" s="224"/>
      <c r="BE162" s="224"/>
      <c r="BF162" s="224"/>
      <c r="BG162" s="224"/>
      <c r="BH162" s="224"/>
      <c r="BI162" s="224"/>
      <c r="BJ162" s="224"/>
      <c r="BK162" s="224"/>
      <c r="BL162" s="224"/>
      <c r="BM162" s="224"/>
      <c r="BN162" s="224"/>
      <c r="BO162" s="224"/>
      <c r="BP162" s="224"/>
      <c r="BQ162" s="224"/>
      <c r="BR162" s="224"/>
      <c r="BS162" s="224"/>
      <c r="BT162" s="224"/>
      <c r="BU162" s="224"/>
      <c r="BV162" s="224"/>
      <c r="BW162" s="224"/>
      <c r="BX162" s="224"/>
      <c r="BY162" s="224"/>
      <c r="BZ162" s="224"/>
      <c r="CA162" s="224"/>
      <c r="CB162" s="224"/>
      <c r="CC162" s="224"/>
      <c r="CD162" s="224"/>
      <c r="CE162" s="224"/>
      <c r="CF162" s="224"/>
      <c r="CG162" s="224"/>
      <c r="CH162" s="224"/>
      <c r="CI162" s="224"/>
      <c r="CJ162" s="224"/>
      <c r="CK162" s="224"/>
      <c r="CL162" s="224"/>
      <c r="CM162" s="224"/>
      <c r="CN162" s="224"/>
      <c r="CO162" s="224"/>
      <c r="CP162" s="224"/>
      <c r="CQ162" s="224"/>
      <c r="CR162" s="224"/>
      <c r="CS162" s="224"/>
      <c r="CT162" s="224"/>
      <c r="CU162" s="224"/>
      <c r="CV162" s="224"/>
      <c r="CW162" s="224"/>
      <c r="CX162" s="224"/>
      <c r="CY162" s="224"/>
      <c r="CZ162" s="224"/>
      <c r="DA162" s="224"/>
      <c r="DB162" s="224"/>
      <c r="DC162" s="224"/>
      <c r="DD162" s="224"/>
      <c r="DE162" s="224"/>
      <c r="DF162" s="224"/>
      <c r="DG162" s="224"/>
      <c r="DH162" s="224"/>
      <c r="DI162" s="224"/>
      <c r="DJ162" s="224"/>
      <c r="DK162" s="224"/>
      <c r="DL162" s="224"/>
      <c r="DM162" s="224"/>
      <c r="DN162" s="224"/>
      <c r="DO162" s="224"/>
      <c r="DP162" s="224"/>
      <c r="DQ162" s="224"/>
      <c r="DR162" s="224"/>
      <c r="DS162" s="224"/>
      <c r="DT162" s="224"/>
      <c r="DU162" s="224"/>
      <c r="DV162" s="224"/>
      <c r="DW162" s="224"/>
      <c r="DX162" s="224"/>
      <c r="DY162" s="224"/>
      <c r="DZ162" s="224"/>
      <c r="EA162" s="224"/>
      <c r="EB162" s="224"/>
      <c r="EC162" s="224"/>
      <c r="ED162" s="224"/>
      <c r="EE162" s="224"/>
      <c r="EF162" s="224"/>
      <c r="EG162" s="224"/>
      <c r="EH162" s="224"/>
      <c r="EI162" s="224"/>
      <c r="EJ162" s="224"/>
      <c r="EK162" s="224"/>
      <c r="EL162" s="224"/>
      <c r="EM162" s="224"/>
      <c r="EN162" s="224"/>
      <c r="EO162" s="224"/>
      <c r="EP162" s="224"/>
      <c r="EQ162" s="224"/>
      <c r="ER162" s="224"/>
      <c r="ES162" s="224"/>
      <c r="ET162" s="224"/>
      <c r="EU162" s="224"/>
      <c r="EV162" s="224"/>
      <c r="EW162" s="224"/>
      <c r="EX162" s="224"/>
      <c r="EY162" s="224"/>
      <c r="EZ162" s="224"/>
      <c r="FA162" s="224"/>
      <c r="FB162" s="224"/>
      <c r="FC162" s="224"/>
      <c r="FD162" s="224"/>
      <c r="FE162" s="224"/>
      <c r="FF162" s="224"/>
      <c r="FG162" s="224"/>
      <c r="FH162" s="224"/>
      <c r="FI162" s="224"/>
      <c r="FJ162" s="224"/>
      <c r="FK162" s="224"/>
      <c r="FL162" s="224"/>
      <c r="FM162" s="224"/>
      <c r="FN162" s="224"/>
      <c r="FO162" s="224"/>
      <c r="FP162" s="224"/>
      <c r="FQ162" s="224"/>
      <c r="FR162" s="224"/>
      <c r="FS162" s="224"/>
      <c r="FT162" s="224"/>
      <c r="FU162" s="224"/>
      <c r="FV162" s="224"/>
      <c r="FW162" s="224"/>
      <c r="FX162" s="224"/>
      <c r="FY162" s="224"/>
      <c r="FZ162" s="224"/>
      <c r="GA162" s="224"/>
      <c r="GB162" s="224"/>
      <c r="GC162" s="224"/>
      <c r="GD162" s="224"/>
      <c r="GE162" s="224"/>
      <c r="GF162" s="224"/>
      <c r="GG162" s="224"/>
      <c r="GH162" s="224"/>
      <c r="GI162" s="224"/>
      <c r="GJ162" s="224"/>
      <c r="GK162" s="224"/>
      <c r="GL162" s="224"/>
      <c r="GM162" s="224"/>
      <c r="GN162" s="224"/>
      <c r="GO162" s="224"/>
      <c r="GP162" s="218"/>
      <c r="GQ162" s="244"/>
      <c r="GR162" s="244"/>
      <c r="GS162" s="244"/>
      <c r="GT162" s="244"/>
      <c r="GU162" s="244"/>
      <c r="GV162" s="226"/>
      <c r="GW162" s="244"/>
      <c r="GX162" s="226"/>
      <c r="GY162" s="226"/>
      <c r="GZ162" s="226"/>
      <c r="HA162" s="226"/>
      <c r="HB162" s="226"/>
      <c r="HC162" s="227"/>
      <c r="HD162" s="228"/>
      <c r="HE162" s="228"/>
      <c r="HF162" s="276">
        <f t="shared" si="96"/>
        <v>0</v>
      </c>
      <c r="HG162" s="276">
        <f>List1_1[[#This Row],[HR 1 Rate 
(autofill)]]*List1_1[[#This Row],[HR 1 Effort ]]</f>
        <v>0</v>
      </c>
      <c r="HH162" s="229"/>
      <c r="HI162" s="228"/>
      <c r="HJ162" s="276">
        <f t="shared" si="97"/>
        <v>0</v>
      </c>
      <c r="HK162" s="276">
        <f>List1_1[[#This Row],[HR 2 Effort ]]*List1_1[[#This Row],[HR 2 Rate 
(autofill)]]</f>
        <v>0</v>
      </c>
      <c r="HL162" s="228"/>
      <c r="HM162" s="228"/>
      <c r="HN162" s="276">
        <f t="shared" si="98"/>
        <v>0</v>
      </c>
      <c r="HO162" s="276">
        <f>List1_1[[#This Row],[HR 3 Rate 
(autofill)]]*List1_1[[#This Row],[HR 3 Effort ]]</f>
        <v>0</v>
      </c>
      <c r="HP162" s="229"/>
      <c r="HQ162" s="228"/>
      <c r="HR162" s="276">
        <f t="shared" si="99"/>
        <v>0</v>
      </c>
      <c r="HS162" s="276">
        <f>List1_1[[#This Row],[HR 4 Rate 
(autofill)]]*List1_1[[#This Row],[HR 4 Effort ]]</f>
        <v>0</v>
      </c>
      <c r="HT162" s="229"/>
      <c r="HU162" s="230">
        <f>List1_1[[#This Row],[HR 1 cost estimate
(autofill)]]+List1_1[[#This Row],[HR 2 cost estimate 
(autofill)]]+List1_1[[#This Row],[HR 3 cost estimate 
(autofill)]]+List1_1[[#This Row],[HR 4 cost estimate 
(autofill)]]</f>
        <v>0</v>
      </c>
      <c r="HV162" s="229"/>
      <c r="HW162" s="229"/>
      <c r="HX162" s="231">
        <f>List1_1[[#This Row],[HR subtotal]]+List1_1[[#This Row],[Estimated Cost of goods &amp; materials / other]]</f>
        <v>0</v>
      </c>
      <c r="HY162" s="232">
        <f>(List1_1[[#This Row],[Total Estimated Cost ]]*List1_1[[#This Row],[Percent Complete]])/100</f>
        <v>0</v>
      </c>
      <c r="HZ162" s="233">
        <f t="shared" si="119"/>
        <v>0</v>
      </c>
      <c r="IA162" s="233">
        <f t="shared" si="119"/>
        <v>0</v>
      </c>
      <c r="IB162" s="233">
        <f t="shared" si="119"/>
        <v>0</v>
      </c>
      <c r="IC162" s="233">
        <f t="shared" si="119"/>
        <v>0</v>
      </c>
      <c r="ID162" s="233">
        <f t="shared" si="119"/>
        <v>0</v>
      </c>
      <c r="IE162" s="233">
        <f t="shared" si="119"/>
        <v>0</v>
      </c>
      <c r="IF162" s="233">
        <f t="shared" si="119"/>
        <v>0</v>
      </c>
      <c r="IG162" s="233">
        <f t="shared" si="119"/>
        <v>0</v>
      </c>
      <c r="IH162" s="233">
        <f t="shared" si="119"/>
        <v>0</v>
      </c>
      <c r="II162" s="233">
        <f t="shared" si="119"/>
        <v>0</v>
      </c>
      <c r="IJ162" s="233">
        <f t="shared" si="119"/>
        <v>0</v>
      </c>
      <c r="IK162" s="233">
        <f t="shared" si="119"/>
        <v>0</v>
      </c>
      <c r="IL162" s="233">
        <f t="shared" si="101"/>
        <v>0</v>
      </c>
      <c r="IM162" s="245">
        <f t="shared" si="102"/>
        <v>0</v>
      </c>
      <c r="IN162" s="246">
        <f t="shared" si="103"/>
        <v>0</v>
      </c>
      <c r="IO162" s="235"/>
      <c r="IP162" s="236">
        <f>List1_1[[#This Row],[Total Estimated Cost ]]-List1_1[[#This Row],[Actual Cost]]</f>
        <v>0</v>
      </c>
      <c r="IQ162" s="237"/>
      <c r="IR162" s="237"/>
      <c r="IS162" s="238"/>
      <c r="IT162" s="239"/>
      <c r="IU162" s="240">
        <f t="shared" si="104"/>
        <v>0</v>
      </c>
      <c r="IV162" s="240">
        <f t="shared" si="105"/>
        <v>0</v>
      </c>
      <c r="IW162" s="240">
        <f t="shared" si="106"/>
        <v>0</v>
      </c>
      <c r="IX162" s="240">
        <f t="shared" si="107"/>
        <v>0</v>
      </c>
      <c r="IY162" s="240">
        <f t="shared" si="108"/>
        <v>0</v>
      </c>
      <c r="IZ162" s="240">
        <f t="shared" si="109"/>
        <v>0</v>
      </c>
      <c r="JA162" s="240">
        <f t="shared" si="110"/>
        <v>0</v>
      </c>
      <c r="JB162" s="240">
        <f t="shared" si="111"/>
        <v>0</v>
      </c>
      <c r="JC162" s="240">
        <f t="shared" si="112"/>
        <v>0</v>
      </c>
      <c r="JD162" s="240">
        <f t="shared" si="113"/>
        <v>0</v>
      </c>
      <c r="JE162" s="240">
        <f t="shared" si="114"/>
        <v>0</v>
      </c>
      <c r="JF162" s="240">
        <f t="shared" si="115"/>
        <v>0</v>
      </c>
      <c r="JG162" s="240">
        <f t="shared" si="116"/>
        <v>0</v>
      </c>
      <c r="JH162" s="241">
        <f t="shared" si="117"/>
        <v>0</v>
      </c>
      <c r="JI162" s="307"/>
      <c r="JJ162" s="243"/>
    </row>
    <row r="163" spans="1:270" x14ac:dyDescent="0.55000000000000004">
      <c r="A163" s="213">
        <v>152</v>
      </c>
      <c r="B163" s="214"/>
      <c r="C163" s="215"/>
      <c r="D163" s="215"/>
      <c r="E163" s="215"/>
      <c r="F163" s="215"/>
      <c r="G163" s="215"/>
      <c r="H163" s="215"/>
      <c r="I163" s="215" t="s">
        <v>561</v>
      </c>
      <c r="J163" s="216">
        <v>0</v>
      </c>
      <c r="K163" s="217" t="str">
        <f t="shared" si="118"/>
        <v>not done</v>
      </c>
      <c r="L163" s="64"/>
      <c r="M163" s="219"/>
      <c r="N163" s="220" t="e">
        <f>List1_1[[#This Row],[Latest start date]]</f>
        <v>#VALUE!</v>
      </c>
      <c r="O163" s="221" t="str">
        <f t="shared" si="93"/>
        <v/>
      </c>
      <c r="P163" s="222" t="e">
        <f t="shared" si="94"/>
        <v>#VALUE!</v>
      </c>
      <c r="Q163" s="223" t="e">
        <f t="shared" si="95"/>
        <v>#VALUE!</v>
      </c>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4"/>
      <c r="AY163" s="224"/>
      <c r="AZ163" s="224"/>
      <c r="BA163" s="224"/>
      <c r="BB163" s="224"/>
      <c r="BC163" s="224"/>
      <c r="BD163" s="224"/>
      <c r="BE163" s="224"/>
      <c r="BF163" s="224"/>
      <c r="BG163" s="224"/>
      <c r="BH163" s="224"/>
      <c r="BI163" s="224"/>
      <c r="BJ163" s="224"/>
      <c r="BK163" s="224"/>
      <c r="BL163" s="224"/>
      <c r="BM163" s="224"/>
      <c r="BN163" s="224"/>
      <c r="BO163" s="224"/>
      <c r="BP163" s="224"/>
      <c r="BQ163" s="224"/>
      <c r="BR163" s="224"/>
      <c r="BS163" s="224"/>
      <c r="BT163" s="224"/>
      <c r="BU163" s="224"/>
      <c r="BV163" s="224"/>
      <c r="BW163" s="224"/>
      <c r="BX163" s="224"/>
      <c r="BY163" s="224"/>
      <c r="BZ163" s="224"/>
      <c r="CA163" s="224"/>
      <c r="CB163" s="224"/>
      <c r="CC163" s="224"/>
      <c r="CD163" s="224"/>
      <c r="CE163" s="224"/>
      <c r="CF163" s="224"/>
      <c r="CG163" s="224"/>
      <c r="CH163" s="224"/>
      <c r="CI163" s="224"/>
      <c r="CJ163" s="224"/>
      <c r="CK163" s="224"/>
      <c r="CL163" s="224"/>
      <c r="CM163" s="224"/>
      <c r="CN163" s="224"/>
      <c r="CO163" s="224"/>
      <c r="CP163" s="224"/>
      <c r="CQ163" s="224"/>
      <c r="CR163" s="224"/>
      <c r="CS163" s="224"/>
      <c r="CT163" s="224"/>
      <c r="CU163" s="224"/>
      <c r="CV163" s="224"/>
      <c r="CW163" s="224"/>
      <c r="CX163" s="224"/>
      <c r="CY163" s="224"/>
      <c r="CZ163" s="224"/>
      <c r="DA163" s="224"/>
      <c r="DB163" s="224"/>
      <c r="DC163" s="224"/>
      <c r="DD163" s="224"/>
      <c r="DE163" s="224"/>
      <c r="DF163" s="224"/>
      <c r="DG163" s="224"/>
      <c r="DH163" s="224"/>
      <c r="DI163" s="224"/>
      <c r="DJ163" s="224"/>
      <c r="DK163" s="224"/>
      <c r="DL163" s="224"/>
      <c r="DM163" s="224"/>
      <c r="DN163" s="224"/>
      <c r="DO163" s="224"/>
      <c r="DP163" s="224"/>
      <c r="DQ163" s="224"/>
      <c r="DR163" s="224"/>
      <c r="DS163" s="224"/>
      <c r="DT163" s="224"/>
      <c r="DU163" s="224"/>
      <c r="DV163" s="224"/>
      <c r="DW163" s="224"/>
      <c r="DX163" s="224"/>
      <c r="DY163" s="224"/>
      <c r="DZ163" s="224"/>
      <c r="EA163" s="224"/>
      <c r="EB163" s="224"/>
      <c r="EC163" s="224"/>
      <c r="ED163" s="224"/>
      <c r="EE163" s="224"/>
      <c r="EF163" s="224"/>
      <c r="EG163" s="224"/>
      <c r="EH163" s="224"/>
      <c r="EI163" s="224"/>
      <c r="EJ163" s="224"/>
      <c r="EK163" s="224"/>
      <c r="EL163" s="224"/>
      <c r="EM163" s="224"/>
      <c r="EN163" s="224"/>
      <c r="EO163" s="224"/>
      <c r="EP163" s="224"/>
      <c r="EQ163" s="224"/>
      <c r="ER163" s="224"/>
      <c r="ES163" s="224"/>
      <c r="ET163" s="224"/>
      <c r="EU163" s="224"/>
      <c r="EV163" s="224"/>
      <c r="EW163" s="224"/>
      <c r="EX163" s="224"/>
      <c r="EY163" s="224"/>
      <c r="EZ163" s="224"/>
      <c r="FA163" s="224"/>
      <c r="FB163" s="224"/>
      <c r="FC163" s="224"/>
      <c r="FD163" s="224"/>
      <c r="FE163" s="224"/>
      <c r="FF163" s="224"/>
      <c r="FG163" s="224"/>
      <c r="FH163" s="224"/>
      <c r="FI163" s="224"/>
      <c r="FJ163" s="224"/>
      <c r="FK163" s="224"/>
      <c r="FL163" s="224"/>
      <c r="FM163" s="224"/>
      <c r="FN163" s="224"/>
      <c r="FO163" s="224"/>
      <c r="FP163" s="224"/>
      <c r="FQ163" s="224"/>
      <c r="FR163" s="224"/>
      <c r="FS163" s="224"/>
      <c r="FT163" s="224"/>
      <c r="FU163" s="224"/>
      <c r="FV163" s="224"/>
      <c r="FW163" s="224"/>
      <c r="FX163" s="224"/>
      <c r="FY163" s="224"/>
      <c r="FZ163" s="224"/>
      <c r="GA163" s="224"/>
      <c r="GB163" s="224"/>
      <c r="GC163" s="224"/>
      <c r="GD163" s="224"/>
      <c r="GE163" s="224"/>
      <c r="GF163" s="224"/>
      <c r="GG163" s="224"/>
      <c r="GH163" s="224"/>
      <c r="GI163" s="224"/>
      <c r="GJ163" s="224"/>
      <c r="GK163" s="224"/>
      <c r="GL163" s="224"/>
      <c r="GM163" s="224"/>
      <c r="GN163" s="224"/>
      <c r="GO163" s="224"/>
      <c r="GP163" s="218"/>
      <c r="GQ163" s="244"/>
      <c r="GR163" s="244"/>
      <c r="GS163" s="244"/>
      <c r="GT163" s="244"/>
      <c r="GU163" s="244"/>
      <c r="GV163" s="226"/>
      <c r="GW163" s="244"/>
      <c r="GX163" s="226"/>
      <c r="GY163" s="226"/>
      <c r="GZ163" s="226"/>
      <c r="HA163" s="226"/>
      <c r="HB163" s="226"/>
      <c r="HC163" s="227"/>
      <c r="HD163" s="228"/>
      <c r="HE163" s="228"/>
      <c r="HF163" s="276">
        <f t="shared" si="96"/>
        <v>0</v>
      </c>
      <c r="HG163" s="276">
        <f>List1_1[[#This Row],[HR 1 Rate 
(autofill)]]*List1_1[[#This Row],[HR 1 Effort ]]</f>
        <v>0</v>
      </c>
      <c r="HH163" s="229"/>
      <c r="HI163" s="228"/>
      <c r="HJ163" s="276">
        <f t="shared" si="97"/>
        <v>0</v>
      </c>
      <c r="HK163" s="276">
        <f>List1_1[[#This Row],[HR 2 Effort ]]*List1_1[[#This Row],[HR 2 Rate 
(autofill)]]</f>
        <v>0</v>
      </c>
      <c r="HL163" s="228"/>
      <c r="HM163" s="228"/>
      <c r="HN163" s="276">
        <f t="shared" si="98"/>
        <v>0</v>
      </c>
      <c r="HO163" s="276">
        <f>List1_1[[#This Row],[HR 3 Rate 
(autofill)]]*List1_1[[#This Row],[HR 3 Effort ]]</f>
        <v>0</v>
      </c>
      <c r="HP163" s="229"/>
      <c r="HQ163" s="228"/>
      <c r="HR163" s="276">
        <f t="shared" si="99"/>
        <v>0</v>
      </c>
      <c r="HS163" s="276">
        <f>List1_1[[#This Row],[HR 4 Rate 
(autofill)]]*List1_1[[#This Row],[HR 4 Effort ]]</f>
        <v>0</v>
      </c>
      <c r="HT163" s="229"/>
      <c r="HU163" s="230">
        <f>List1_1[[#This Row],[HR 1 cost estimate
(autofill)]]+List1_1[[#This Row],[HR 2 cost estimate 
(autofill)]]+List1_1[[#This Row],[HR 3 cost estimate 
(autofill)]]+List1_1[[#This Row],[HR 4 cost estimate 
(autofill)]]</f>
        <v>0</v>
      </c>
      <c r="HV163" s="229"/>
      <c r="HW163" s="247"/>
      <c r="HX163" s="231">
        <f>List1_1[[#This Row],[HR subtotal]]+List1_1[[#This Row],[Estimated Cost of goods &amp; materials / other]]</f>
        <v>0</v>
      </c>
      <c r="HY163" s="232">
        <f>(List1_1[[#This Row],[Total Estimated Cost ]]*List1_1[[#This Row],[Percent Complete]])/100</f>
        <v>0</v>
      </c>
      <c r="HZ163" s="233">
        <f t="shared" si="119"/>
        <v>0</v>
      </c>
      <c r="IA163" s="233">
        <f t="shared" si="119"/>
        <v>0</v>
      </c>
      <c r="IB163" s="233">
        <f t="shared" si="119"/>
        <v>0</v>
      </c>
      <c r="IC163" s="233">
        <f t="shared" si="119"/>
        <v>0</v>
      </c>
      <c r="ID163" s="233">
        <f t="shared" si="119"/>
        <v>0</v>
      </c>
      <c r="IE163" s="233">
        <f t="shared" si="119"/>
        <v>0</v>
      </c>
      <c r="IF163" s="233">
        <f t="shared" si="119"/>
        <v>0</v>
      </c>
      <c r="IG163" s="233">
        <f t="shared" si="119"/>
        <v>0</v>
      </c>
      <c r="IH163" s="233">
        <f t="shared" si="119"/>
        <v>0</v>
      </c>
      <c r="II163" s="233">
        <f t="shared" si="119"/>
        <v>0</v>
      </c>
      <c r="IJ163" s="233">
        <f t="shared" si="119"/>
        <v>0</v>
      </c>
      <c r="IK163" s="233">
        <f t="shared" si="119"/>
        <v>0</v>
      </c>
      <c r="IL163" s="233">
        <f t="shared" si="101"/>
        <v>0</v>
      </c>
      <c r="IM163" s="245">
        <f t="shared" si="102"/>
        <v>0</v>
      </c>
      <c r="IN163" s="246">
        <f t="shared" si="103"/>
        <v>0</v>
      </c>
      <c r="IO163" s="235"/>
      <c r="IP163" s="236">
        <f>List1_1[[#This Row],[Total Estimated Cost ]]-List1_1[[#This Row],[Actual Cost]]</f>
        <v>0</v>
      </c>
      <c r="IQ163" s="237"/>
      <c r="IR163" s="237"/>
      <c r="IS163" s="238"/>
      <c r="IT163" s="239"/>
      <c r="IU163" s="240">
        <f t="shared" si="104"/>
        <v>0</v>
      </c>
      <c r="IV163" s="240">
        <f t="shared" si="105"/>
        <v>0</v>
      </c>
      <c r="IW163" s="240">
        <f t="shared" si="106"/>
        <v>0</v>
      </c>
      <c r="IX163" s="240">
        <f t="shared" si="107"/>
        <v>0</v>
      </c>
      <c r="IY163" s="240">
        <f t="shared" si="108"/>
        <v>0</v>
      </c>
      <c r="IZ163" s="240">
        <f t="shared" si="109"/>
        <v>0</v>
      </c>
      <c r="JA163" s="240">
        <f t="shared" si="110"/>
        <v>0</v>
      </c>
      <c r="JB163" s="240">
        <f t="shared" si="111"/>
        <v>0</v>
      </c>
      <c r="JC163" s="240">
        <f t="shared" si="112"/>
        <v>0</v>
      </c>
      <c r="JD163" s="240">
        <f t="shared" si="113"/>
        <v>0</v>
      </c>
      <c r="JE163" s="240">
        <f t="shared" si="114"/>
        <v>0</v>
      </c>
      <c r="JF163" s="240">
        <f t="shared" si="115"/>
        <v>0</v>
      </c>
      <c r="JG163" s="240">
        <f t="shared" si="116"/>
        <v>0</v>
      </c>
      <c r="JH163" s="241">
        <f t="shared" si="117"/>
        <v>0</v>
      </c>
      <c r="JI163" s="307"/>
      <c r="JJ163" s="243"/>
    </row>
    <row r="164" spans="1:270" x14ac:dyDescent="0.55000000000000004">
      <c r="A164" s="213">
        <v>153</v>
      </c>
      <c r="B164" s="214"/>
      <c r="C164" s="215"/>
      <c r="D164" s="215"/>
      <c r="E164" s="215"/>
      <c r="F164" s="215"/>
      <c r="G164" s="215"/>
      <c r="H164" s="215"/>
      <c r="I164" s="215" t="s">
        <v>561</v>
      </c>
      <c r="J164" s="216">
        <v>0</v>
      </c>
      <c r="K164" s="217" t="str">
        <f t="shared" si="118"/>
        <v>not done</v>
      </c>
      <c r="L164" s="64"/>
      <c r="M164" s="219"/>
      <c r="N164" s="220" t="e">
        <f>List1_1[[#This Row],[Latest start date]]</f>
        <v>#VALUE!</v>
      </c>
      <c r="O164" s="221" t="str">
        <f t="shared" si="93"/>
        <v/>
      </c>
      <c r="P164" s="222" t="e">
        <f t="shared" si="94"/>
        <v>#VALUE!</v>
      </c>
      <c r="Q164" s="223" t="e">
        <f t="shared" si="95"/>
        <v>#VALUE!</v>
      </c>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c r="BD164" s="224"/>
      <c r="BE164" s="224"/>
      <c r="BF164" s="224"/>
      <c r="BG164" s="224"/>
      <c r="BH164" s="224"/>
      <c r="BI164" s="224"/>
      <c r="BJ164" s="224"/>
      <c r="BK164" s="224"/>
      <c r="BL164" s="224"/>
      <c r="BM164" s="224"/>
      <c r="BN164" s="224"/>
      <c r="BO164" s="224"/>
      <c r="BP164" s="224"/>
      <c r="BQ164" s="224"/>
      <c r="BR164" s="224"/>
      <c r="BS164" s="224"/>
      <c r="BT164" s="224"/>
      <c r="BU164" s="224"/>
      <c r="BV164" s="224"/>
      <c r="BW164" s="224"/>
      <c r="BX164" s="224"/>
      <c r="BY164" s="224"/>
      <c r="BZ164" s="224"/>
      <c r="CA164" s="224"/>
      <c r="CB164" s="224"/>
      <c r="CC164" s="224"/>
      <c r="CD164" s="224"/>
      <c r="CE164" s="224"/>
      <c r="CF164" s="224"/>
      <c r="CG164" s="224"/>
      <c r="CH164" s="224"/>
      <c r="CI164" s="224"/>
      <c r="CJ164" s="224"/>
      <c r="CK164" s="224"/>
      <c r="CL164" s="224"/>
      <c r="CM164" s="224"/>
      <c r="CN164" s="224"/>
      <c r="CO164" s="224"/>
      <c r="CP164" s="224"/>
      <c r="CQ164" s="224"/>
      <c r="CR164" s="224"/>
      <c r="CS164" s="224"/>
      <c r="CT164" s="224"/>
      <c r="CU164" s="224"/>
      <c r="CV164" s="224"/>
      <c r="CW164" s="224"/>
      <c r="CX164" s="224"/>
      <c r="CY164" s="224"/>
      <c r="CZ164" s="224"/>
      <c r="DA164" s="224"/>
      <c r="DB164" s="224"/>
      <c r="DC164" s="224"/>
      <c r="DD164" s="224"/>
      <c r="DE164" s="224"/>
      <c r="DF164" s="224"/>
      <c r="DG164" s="224"/>
      <c r="DH164" s="224"/>
      <c r="DI164" s="224"/>
      <c r="DJ164" s="224"/>
      <c r="DK164" s="224"/>
      <c r="DL164" s="224"/>
      <c r="DM164" s="224"/>
      <c r="DN164" s="224"/>
      <c r="DO164" s="224"/>
      <c r="DP164" s="224"/>
      <c r="DQ164" s="224"/>
      <c r="DR164" s="224"/>
      <c r="DS164" s="224"/>
      <c r="DT164" s="224"/>
      <c r="DU164" s="224"/>
      <c r="DV164" s="224"/>
      <c r="DW164" s="224"/>
      <c r="DX164" s="224"/>
      <c r="DY164" s="224"/>
      <c r="DZ164" s="224"/>
      <c r="EA164" s="224"/>
      <c r="EB164" s="224"/>
      <c r="EC164" s="224"/>
      <c r="ED164" s="224"/>
      <c r="EE164" s="224"/>
      <c r="EF164" s="224"/>
      <c r="EG164" s="224"/>
      <c r="EH164" s="224"/>
      <c r="EI164" s="224"/>
      <c r="EJ164" s="224"/>
      <c r="EK164" s="224"/>
      <c r="EL164" s="224"/>
      <c r="EM164" s="224"/>
      <c r="EN164" s="224"/>
      <c r="EO164" s="224"/>
      <c r="EP164" s="224"/>
      <c r="EQ164" s="224"/>
      <c r="ER164" s="224"/>
      <c r="ES164" s="224"/>
      <c r="ET164" s="224"/>
      <c r="EU164" s="224"/>
      <c r="EV164" s="224"/>
      <c r="EW164" s="224"/>
      <c r="EX164" s="224"/>
      <c r="EY164" s="224"/>
      <c r="EZ164" s="224"/>
      <c r="FA164" s="224"/>
      <c r="FB164" s="224"/>
      <c r="FC164" s="224"/>
      <c r="FD164" s="224"/>
      <c r="FE164" s="224"/>
      <c r="FF164" s="224"/>
      <c r="FG164" s="224"/>
      <c r="FH164" s="224"/>
      <c r="FI164" s="224"/>
      <c r="FJ164" s="224"/>
      <c r="FK164" s="224"/>
      <c r="FL164" s="224"/>
      <c r="FM164" s="224"/>
      <c r="FN164" s="224"/>
      <c r="FO164" s="224"/>
      <c r="FP164" s="224"/>
      <c r="FQ164" s="224"/>
      <c r="FR164" s="224"/>
      <c r="FS164" s="224"/>
      <c r="FT164" s="224"/>
      <c r="FU164" s="224"/>
      <c r="FV164" s="224"/>
      <c r="FW164" s="224"/>
      <c r="FX164" s="224"/>
      <c r="FY164" s="224"/>
      <c r="FZ164" s="224"/>
      <c r="GA164" s="224"/>
      <c r="GB164" s="224"/>
      <c r="GC164" s="224"/>
      <c r="GD164" s="224"/>
      <c r="GE164" s="224"/>
      <c r="GF164" s="224"/>
      <c r="GG164" s="224"/>
      <c r="GH164" s="224"/>
      <c r="GI164" s="224"/>
      <c r="GJ164" s="224"/>
      <c r="GK164" s="224"/>
      <c r="GL164" s="224"/>
      <c r="GM164" s="224"/>
      <c r="GN164" s="224"/>
      <c r="GO164" s="224"/>
      <c r="GP164" s="218"/>
      <c r="GQ164" s="244"/>
      <c r="GR164" s="244"/>
      <c r="GS164" s="244"/>
      <c r="GT164" s="244"/>
      <c r="GU164" s="244"/>
      <c r="GV164" s="226"/>
      <c r="GW164" s="244"/>
      <c r="GX164" s="226"/>
      <c r="GY164" s="226"/>
      <c r="GZ164" s="226"/>
      <c r="HA164" s="226"/>
      <c r="HB164" s="226"/>
      <c r="HC164" s="227"/>
      <c r="HD164" s="228"/>
      <c r="HE164" s="228"/>
      <c r="HF164" s="276">
        <f t="shared" si="96"/>
        <v>0</v>
      </c>
      <c r="HG164" s="276">
        <f>List1_1[[#This Row],[HR 1 Rate 
(autofill)]]*List1_1[[#This Row],[HR 1 Effort ]]</f>
        <v>0</v>
      </c>
      <c r="HH164" s="229"/>
      <c r="HI164" s="228"/>
      <c r="HJ164" s="276">
        <f t="shared" si="97"/>
        <v>0</v>
      </c>
      <c r="HK164" s="276">
        <f>List1_1[[#This Row],[HR 2 Effort ]]*List1_1[[#This Row],[HR 2 Rate 
(autofill)]]</f>
        <v>0</v>
      </c>
      <c r="HL164" s="228"/>
      <c r="HM164" s="228"/>
      <c r="HN164" s="276">
        <f t="shared" si="98"/>
        <v>0</v>
      </c>
      <c r="HO164" s="276">
        <f>List1_1[[#This Row],[HR 3 Rate 
(autofill)]]*List1_1[[#This Row],[HR 3 Effort ]]</f>
        <v>0</v>
      </c>
      <c r="HP164" s="229"/>
      <c r="HQ164" s="228"/>
      <c r="HR164" s="276">
        <f t="shared" si="99"/>
        <v>0</v>
      </c>
      <c r="HS164" s="276">
        <f>List1_1[[#This Row],[HR 4 Rate 
(autofill)]]*List1_1[[#This Row],[HR 4 Effort ]]</f>
        <v>0</v>
      </c>
      <c r="HT164" s="229"/>
      <c r="HU164" s="230">
        <f>List1_1[[#This Row],[HR 1 cost estimate
(autofill)]]+List1_1[[#This Row],[HR 2 cost estimate 
(autofill)]]+List1_1[[#This Row],[HR 3 cost estimate 
(autofill)]]+List1_1[[#This Row],[HR 4 cost estimate 
(autofill)]]</f>
        <v>0</v>
      </c>
      <c r="HV164" s="229"/>
      <c r="HW164" s="229"/>
      <c r="HX164" s="231">
        <f>List1_1[[#This Row],[HR subtotal]]+List1_1[[#This Row],[Estimated Cost of goods &amp; materials / other]]</f>
        <v>0</v>
      </c>
      <c r="HY164" s="232">
        <f>(List1_1[[#This Row],[Total Estimated Cost ]]*List1_1[[#This Row],[Percent Complete]])/100</f>
        <v>0</v>
      </c>
      <c r="HZ164" s="233">
        <f t="shared" si="119"/>
        <v>0</v>
      </c>
      <c r="IA164" s="233">
        <f t="shared" si="119"/>
        <v>0</v>
      </c>
      <c r="IB164" s="233">
        <f t="shared" si="119"/>
        <v>0</v>
      </c>
      <c r="IC164" s="233">
        <f t="shared" si="119"/>
        <v>0</v>
      </c>
      <c r="ID164" s="233">
        <f t="shared" si="119"/>
        <v>0</v>
      </c>
      <c r="IE164" s="233">
        <f t="shared" si="119"/>
        <v>0</v>
      </c>
      <c r="IF164" s="233">
        <f t="shared" si="119"/>
        <v>0</v>
      </c>
      <c r="IG164" s="233">
        <f t="shared" si="119"/>
        <v>0</v>
      </c>
      <c r="IH164" s="233">
        <f t="shared" si="119"/>
        <v>0</v>
      </c>
      <c r="II164" s="233">
        <f t="shared" si="119"/>
        <v>0</v>
      </c>
      <c r="IJ164" s="233">
        <f t="shared" si="119"/>
        <v>0</v>
      </c>
      <c r="IK164" s="233">
        <f t="shared" si="119"/>
        <v>0</v>
      </c>
      <c r="IL164" s="233">
        <f t="shared" si="101"/>
        <v>0</v>
      </c>
      <c r="IM164" s="245">
        <f t="shared" si="102"/>
        <v>0</v>
      </c>
      <c r="IN164" s="246">
        <f t="shared" si="103"/>
        <v>0</v>
      </c>
      <c r="IO164" s="235"/>
      <c r="IP164" s="236">
        <f>List1_1[[#This Row],[Total Estimated Cost ]]-List1_1[[#This Row],[Actual Cost]]</f>
        <v>0</v>
      </c>
      <c r="IQ164" s="237"/>
      <c r="IR164" s="237"/>
      <c r="IS164" s="238"/>
      <c r="IT164" s="239"/>
      <c r="IU164" s="240">
        <f t="shared" si="104"/>
        <v>0</v>
      </c>
      <c r="IV164" s="240">
        <f t="shared" si="105"/>
        <v>0</v>
      </c>
      <c r="IW164" s="240">
        <f t="shared" si="106"/>
        <v>0</v>
      </c>
      <c r="IX164" s="240">
        <f t="shared" si="107"/>
        <v>0</v>
      </c>
      <c r="IY164" s="240">
        <f t="shared" si="108"/>
        <v>0</v>
      </c>
      <c r="IZ164" s="240">
        <f t="shared" si="109"/>
        <v>0</v>
      </c>
      <c r="JA164" s="240">
        <f t="shared" si="110"/>
        <v>0</v>
      </c>
      <c r="JB164" s="240">
        <f t="shared" si="111"/>
        <v>0</v>
      </c>
      <c r="JC164" s="240">
        <f t="shared" si="112"/>
        <v>0</v>
      </c>
      <c r="JD164" s="240">
        <f t="shared" si="113"/>
        <v>0</v>
      </c>
      <c r="JE164" s="240">
        <f t="shared" si="114"/>
        <v>0</v>
      </c>
      <c r="JF164" s="240">
        <f t="shared" si="115"/>
        <v>0</v>
      </c>
      <c r="JG164" s="240">
        <f t="shared" si="116"/>
        <v>0</v>
      </c>
      <c r="JH164" s="241">
        <f t="shared" si="117"/>
        <v>0</v>
      </c>
      <c r="JI164" s="307"/>
      <c r="JJ164" s="243"/>
    </row>
    <row r="165" spans="1:270" x14ac:dyDescent="0.55000000000000004">
      <c r="A165" s="213">
        <v>154</v>
      </c>
      <c r="B165" s="214"/>
      <c r="C165" s="215"/>
      <c r="D165" s="215"/>
      <c r="E165" s="215"/>
      <c r="F165" s="215"/>
      <c r="G165" s="215"/>
      <c r="H165" s="215"/>
      <c r="I165" s="215" t="s">
        <v>561</v>
      </c>
      <c r="J165" s="216">
        <v>0</v>
      </c>
      <c r="K165" s="217" t="str">
        <f t="shared" si="118"/>
        <v>not done</v>
      </c>
      <c r="L165" s="64"/>
      <c r="M165" s="219"/>
      <c r="N165" s="220" t="e">
        <f>List1_1[[#This Row],[Latest start date]]</f>
        <v>#VALUE!</v>
      </c>
      <c r="O165" s="221" t="str">
        <f t="shared" si="93"/>
        <v/>
      </c>
      <c r="P165" s="222" t="e">
        <f t="shared" si="94"/>
        <v>#VALUE!</v>
      </c>
      <c r="Q165" s="223" t="e">
        <f t="shared" si="95"/>
        <v>#VALUE!</v>
      </c>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W165" s="224"/>
      <c r="BX165" s="224"/>
      <c r="BY165" s="224"/>
      <c r="BZ165" s="224"/>
      <c r="CA165" s="224"/>
      <c r="CB165" s="224"/>
      <c r="CC165" s="224"/>
      <c r="CD165" s="224"/>
      <c r="CE165" s="224"/>
      <c r="CF165" s="224"/>
      <c r="CG165" s="224"/>
      <c r="CH165" s="224"/>
      <c r="CI165" s="224"/>
      <c r="CJ165" s="224"/>
      <c r="CK165" s="224"/>
      <c r="CL165" s="224"/>
      <c r="CM165" s="224"/>
      <c r="CN165" s="224"/>
      <c r="CO165" s="224"/>
      <c r="CP165" s="224"/>
      <c r="CQ165" s="224"/>
      <c r="CR165" s="224"/>
      <c r="CS165" s="224"/>
      <c r="CT165" s="224"/>
      <c r="CU165" s="224"/>
      <c r="CV165" s="224"/>
      <c r="CW165" s="224"/>
      <c r="CX165" s="224"/>
      <c r="CY165" s="224"/>
      <c r="CZ165" s="224"/>
      <c r="DA165" s="224"/>
      <c r="DB165" s="224"/>
      <c r="DC165" s="224"/>
      <c r="DD165" s="224"/>
      <c r="DE165" s="224"/>
      <c r="DF165" s="224"/>
      <c r="DG165" s="224"/>
      <c r="DH165" s="224"/>
      <c r="DI165" s="224"/>
      <c r="DJ165" s="224"/>
      <c r="DK165" s="224"/>
      <c r="DL165" s="224"/>
      <c r="DM165" s="224"/>
      <c r="DN165" s="224"/>
      <c r="DO165" s="224"/>
      <c r="DP165" s="224"/>
      <c r="DQ165" s="224"/>
      <c r="DR165" s="224"/>
      <c r="DS165" s="224"/>
      <c r="DT165" s="224"/>
      <c r="DU165" s="224"/>
      <c r="DV165" s="224"/>
      <c r="DW165" s="224"/>
      <c r="DX165" s="224"/>
      <c r="DY165" s="224"/>
      <c r="DZ165" s="224"/>
      <c r="EA165" s="224"/>
      <c r="EB165" s="224"/>
      <c r="EC165" s="224"/>
      <c r="ED165" s="224"/>
      <c r="EE165" s="224"/>
      <c r="EF165" s="224"/>
      <c r="EG165" s="224"/>
      <c r="EH165" s="224"/>
      <c r="EI165" s="224"/>
      <c r="EJ165" s="224"/>
      <c r="EK165" s="224"/>
      <c r="EL165" s="224"/>
      <c r="EM165" s="224"/>
      <c r="EN165" s="224"/>
      <c r="EO165" s="224"/>
      <c r="EP165" s="224"/>
      <c r="EQ165" s="224"/>
      <c r="ER165" s="224"/>
      <c r="ES165" s="224"/>
      <c r="ET165" s="224"/>
      <c r="EU165" s="224"/>
      <c r="EV165" s="224"/>
      <c r="EW165" s="224"/>
      <c r="EX165" s="224"/>
      <c r="EY165" s="224"/>
      <c r="EZ165" s="224"/>
      <c r="FA165" s="224"/>
      <c r="FB165" s="224"/>
      <c r="FC165" s="224"/>
      <c r="FD165" s="224"/>
      <c r="FE165" s="224"/>
      <c r="FF165" s="224"/>
      <c r="FG165" s="224"/>
      <c r="FH165" s="224"/>
      <c r="FI165" s="224"/>
      <c r="FJ165" s="224"/>
      <c r="FK165" s="224"/>
      <c r="FL165" s="224"/>
      <c r="FM165" s="224"/>
      <c r="FN165" s="224"/>
      <c r="FO165" s="224"/>
      <c r="FP165" s="224"/>
      <c r="FQ165" s="224"/>
      <c r="FR165" s="224"/>
      <c r="FS165" s="224"/>
      <c r="FT165" s="224"/>
      <c r="FU165" s="224"/>
      <c r="FV165" s="224"/>
      <c r="FW165" s="224"/>
      <c r="FX165" s="224"/>
      <c r="FY165" s="224"/>
      <c r="FZ165" s="224"/>
      <c r="GA165" s="224"/>
      <c r="GB165" s="224"/>
      <c r="GC165" s="224"/>
      <c r="GD165" s="224"/>
      <c r="GE165" s="224"/>
      <c r="GF165" s="224"/>
      <c r="GG165" s="224"/>
      <c r="GH165" s="224"/>
      <c r="GI165" s="224"/>
      <c r="GJ165" s="224"/>
      <c r="GK165" s="224"/>
      <c r="GL165" s="224"/>
      <c r="GM165" s="224"/>
      <c r="GN165" s="224"/>
      <c r="GO165" s="224"/>
      <c r="GP165" s="218"/>
      <c r="GQ165" s="244"/>
      <c r="GR165" s="244"/>
      <c r="GS165" s="244"/>
      <c r="GT165" s="244"/>
      <c r="GU165" s="244"/>
      <c r="GV165" s="226"/>
      <c r="GW165" s="244"/>
      <c r="GX165" s="226"/>
      <c r="GY165" s="226"/>
      <c r="GZ165" s="226"/>
      <c r="HA165" s="226"/>
      <c r="HB165" s="226"/>
      <c r="HC165" s="227"/>
      <c r="HD165" s="228"/>
      <c r="HE165" s="228"/>
      <c r="HF165" s="276">
        <f t="shared" si="96"/>
        <v>0</v>
      </c>
      <c r="HG165" s="276">
        <f>List1_1[[#This Row],[HR 1 Rate 
(autofill)]]*List1_1[[#This Row],[HR 1 Effort ]]</f>
        <v>0</v>
      </c>
      <c r="HH165" s="229"/>
      <c r="HI165" s="228"/>
      <c r="HJ165" s="276">
        <f t="shared" si="97"/>
        <v>0</v>
      </c>
      <c r="HK165" s="276">
        <f>List1_1[[#This Row],[HR 2 Effort ]]*List1_1[[#This Row],[HR 2 Rate 
(autofill)]]</f>
        <v>0</v>
      </c>
      <c r="HL165" s="228"/>
      <c r="HM165" s="228"/>
      <c r="HN165" s="276">
        <f t="shared" si="98"/>
        <v>0</v>
      </c>
      <c r="HO165" s="276">
        <f>List1_1[[#This Row],[HR 3 Rate 
(autofill)]]*List1_1[[#This Row],[HR 3 Effort ]]</f>
        <v>0</v>
      </c>
      <c r="HP165" s="229"/>
      <c r="HQ165" s="228"/>
      <c r="HR165" s="276">
        <f t="shared" si="99"/>
        <v>0</v>
      </c>
      <c r="HS165" s="276">
        <f>List1_1[[#This Row],[HR 4 Rate 
(autofill)]]*List1_1[[#This Row],[HR 4 Effort ]]</f>
        <v>0</v>
      </c>
      <c r="HT165" s="229"/>
      <c r="HU165" s="230">
        <f>List1_1[[#This Row],[HR 1 cost estimate
(autofill)]]+List1_1[[#This Row],[HR 2 cost estimate 
(autofill)]]+List1_1[[#This Row],[HR 3 cost estimate 
(autofill)]]+List1_1[[#This Row],[HR 4 cost estimate 
(autofill)]]</f>
        <v>0</v>
      </c>
      <c r="HV165" s="229"/>
      <c r="HW165" s="229"/>
      <c r="HX165" s="231">
        <f>List1_1[[#This Row],[HR subtotal]]+List1_1[[#This Row],[Estimated Cost of goods &amp; materials / other]]</f>
        <v>0</v>
      </c>
      <c r="HY165" s="232">
        <f>(List1_1[[#This Row],[Total Estimated Cost ]]*List1_1[[#This Row],[Percent Complete]])/100</f>
        <v>0</v>
      </c>
      <c r="HZ165" s="233">
        <f t="shared" si="119"/>
        <v>0</v>
      </c>
      <c r="IA165" s="233">
        <f t="shared" si="119"/>
        <v>0</v>
      </c>
      <c r="IB165" s="233">
        <f t="shared" si="119"/>
        <v>0</v>
      </c>
      <c r="IC165" s="233">
        <f t="shared" si="119"/>
        <v>0</v>
      </c>
      <c r="ID165" s="233">
        <f t="shared" si="119"/>
        <v>0</v>
      </c>
      <c r="IE165" s="233">
        <f t="shared" si="119"/>
        <v>0</v>
      </c>
      <c r="IF165" s="233">
        <f t="shared" si="119"/>
        <v>0</v>
      </c>
      <c r="IG165" s="233">
        <f t="shared" si="119"/>
        <v>0</v>
      </c>
      <c r="IH165" s="233">
        <f t="shared" si="119"/>
        <v>0</v>
      </c>
      <c r="II165" s="233">
        <f t="shared" si="119"/>
        <v>0</v>
      </c>
      <c r="IJ165" s="233">
        <f t="shared" si="119"/>
        <v>0</v>
      </c>
      <c r="IK165" s="233">
        <f t="shared" si="119"/>
        <v>0</v>
      </c>
      <c r="IL165" s="233">
        <f t="shared" si="101"/>
        <v>0</v>
      </c>
      <c r="IM165" s="245">
        <f t="shared" si="102"/>
        <v>0</v>
      </c>
      <c r="IN165" s="246">
        <f t="shared" si="103"/>
        <v>0</v>
      </c>
      <c r="IO165" s="235"/>
      <c r="IP165" s="236">
        <f>List1_1[[#This Row],[Total Estimated Cost ]]-List1_1[[#This Row],[Actual Cost]]</f>
        <v>0</v>
      </c>
      <c r="IQ165" s="237"/>
      <c r="IR165" s="237"/>
      <c r="IS165" s="238"/>
      <c r="IT165" s="239"/>
      <c r="IU165" s="240">
        <f t="shared" si="104"/>
        <v>0</v>
      </c>
      <c r="IV165" s="240">
        <f t="shared" si="105"/>
        <v>0</v>
      </c>
      <c r="IW165" s="240">
        <f t="shared" si="106"/>
        <v>0</v>
      </c>
      <c r="IX165" s="240">
        <f t="shared" si="107"/>
        <v>0</v>
      </c>
      <c r="IY165" s="240">
        <f t="shared" si="108"/>
        <v>0</v>
      </c>
      <c r="IZ165" s="240">
        <f t="shared" si="109"/>
        <v>0</v>
      </c>
      <c r="JA165" s="240">
        <f t="shared" si="110"/>
        <v>0</v>
      </c>
      <c r="JB165" s="240">
        <f t="shared" si="111"/>
        <v>0</v>
      </c>
      <c r="JC165" s="240">
        <f t="shared" si="112"/>
        <v>0</v>
      </c>
      <c r="JD165" s="240">
        <f t="shared" si="113"/>
        <v>0</v>
      </c>
      <c r="JE165" s="240">
        <f t="shared" si="114"/>
        <v>0</v>
      </c>
      <c r="JF165" s="240">
        <f t="shared" si="115"/>
        <v>0</v>
      </c>
      <c r="JG165" s="240">
        <f t="shared" si="116"/>
        <v>0</v>
      </c>
      <c r="JH165" s="241">
        <f t="shared" si="117"/>
        <v>0</v>
      </c>
      <c r="JI165" s="307"/>
      <c r="JJ165" s="243"/>
    </row>
    <row r="166" spans="1:270" x14ac:dyDescent="0.55000000000000004">
      <c r="A166" s="213">
        <v>155</v>
      </c>
      <c r="B166" s="214"/>
      <c r="C166" s="215"/>
      <c r="D166" s="215"/>
      <c r="E166" s="215"/>
      <c r="F166" s="215"/>
      <c r="G166" s="215"/>
      <c r="H166" s="215"/>
      <c r="I166" s="215" t="s">
        <v>561</v>
      </c>
      <c r="J166" s="216">
        <v>0</v>
      </c>
      <c r="K166" s="217" t="str">
        <f t="shared" si="118"/>
        <v>not done</v>
      </c>
      <c r="L166" s="64"/>
      <c r="M166" s="219"/>
      <c r="N166" s="220" t="e">
        <f>List1_1[[#This Row],[Latest start date]]</f>
        <v>#VALUE!</v>
      </c>
      <c r="O166" s="221" t="str">
        <f t="shared" si="93"/>
        <v/>
      </c>
      <c r="P166" s="222" t="e">
        <f t="shared" si="94"/>
        <v>#VALUE!</v>
      </c>
      <c r="Q166" s="223" t="e">
        <f t="shared" si="95"/>
        <v>#VALUE!</v>
      </c>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c r="BZ166" s="224"/>
      <c r="CA166" s="224"/>
      <c r="CB166" s="224"/>
      <c r="CC166" s="224"/>
      <c r="CD166" s="224"/>
      <c r="CE166" s="224"/>
      <c r="CF166" s="224"/>
      <c r="CG166" s="224"/>
      <c r="CH166" s="224"/>
      <c r="CI166" s="224"/>
      <c r="CJ166" s="224"/>
      <c r="CK166" s="224"/>
      <c r="CL166" s="224"/>
      <c r="CM166" s="224"/>
      <c r="CN166" s="224"/>
      <c r="CO166" s="224"/>
      <c r="CP166" s="224"/>
      <c r="CQ166" s="224"/>
      <c r="CR166" s="224"/>
      <c r="CS166" s="224"/>
      <c r="CT166" s="224"/>
      <c r="CU166" s="224"/>
      <c r="CV166" s="224"/>
      <c r="CW166" s="224"/>
      <c r="CX166" s="224"/>
      <c r="CY166" s="224"/>
      <c r="CZ166" s="224"/>
      <c r="DA166" s="224"/>
      <c r="DB166" s="224"/>
      <c r="DC166" s="224"/>
      <c r="DD166" s="224"/>
      <c r="DE166" s="224"/>
      <c r="DF166" s="224"/>
      <c r="DG166" s="224"/>
      <c r="DH166" s="224"/>
      <c r="DI166" s="224"/>
      <c r="DJ166" s="224"/>
      <c r="DK166" s="224"/>
      <c r="DL166" s="224"/>
      <c r="DM166" s="224"/>
      <c r="DN166" s="224"/>
      <c r="DO166" s="224"/>
      <c r="DP166" s="224"/>
      <c r="DQ166" s="224"/>
      <c r="DR166" s="224"/>
      <c r="DS166" s="224"/>
      <c r="DT166" s="224"/>
      <c r="DU166" s="224"/>
      <c r="DV166" s="224"/>
      <c r="DW166" s="224"/>
      <c r="DX166" s="224"/>
      <c r="DY166" s="224"/>
      <c r="DZ166" s="224"/>
      <c r="EA166" s="224"/>
      <c r="EB166" s="224"/>
      <c r="EC166" s="224"/>
      <c r="ED166" s="224"/>
      <c r="EE166" s="224"/>
      <c r="EF166" s="224"/>
      <c r="EG166" s="224"/>
      <c r="EH166" s="224"/>
      <c r="EI166" s="224"/>
      <c r="EJ166" s="224"/>
      <c r="EK166" s="224"/>
      <c r="EL166" s="224"/>
      <c r="EM166" s="224"/>
      <c r="EN166" s="224"/>
      <c r="EO166" s="224"/>
      <c r="EP166" s="224"/>
      <c r="EQ166" s="224"/>
      <c r="ER166" s="224"/>
      <c r="ES166" s="224"/>
      <c r="ET166" s="224"/>
      <c r="EU166" s="224"/>
      <c r="EV166" s="224"/>
      <c r="EW166" s="224"/>
      <c r="EX166" s="224"/>
      <c r="EY166" s="224"/>
      <c r="EZ166" s="224"/>
      <c r="FA166" s="224"/>
      <c r="FB166" s="224"/>
      <c r="FC166" s="224"/>
      <c r="FD166" s="224"/>
      <c r="FE166" s="224"/>
      <c r="FF166" s="224"/>
      <c r="FG166" s="224"/>
      <c r="FH166" s="224"/>
      <c r="FI166" s="224"/>
      <c r="FJ166" s="224"/>
      <c r="FK166" s="224"/>
      <c r="FL166" s="224"/>
      <c r="FM166" s="224"/>
      <c r="FN166" s="224"/>
      <c r="FO166" s="224"/>
      <c r="FP166" s="224"/>
      <c r="FQ166" s="224"/>
      <c r="FR166" s="224"/>
      <c r="FS166" s="224"/>
      <c r="FT166" s="224"/>
      <c r="FU166" s="224"/>
      <c r="FV166" s="224"/>
      <c r="FW166" s="224"/>
      <c r="FX166" s="224"/>
      <c r="FY166" s="224"/>
      <c r="FZ166" s="224"/>
      <c r="GA166" s="224"/>
      <c r="GB166" s="224"/>
      <c r="GC166" s="224"/>
      <c r="GD166" s="224"/>
      <c r="GE166" s="224"/>
      <c r="GF166" s="224"/>
      <c r="GG166" s="224"/>
      <c r="GH166" s="224"/>
      <c r="GI166" s="224"/>
      <c r="GJ166" s="224"/>
      <c r="GK166" s="224"/>
      <c r="GL166" s="224"/>
      <c r="GM166" s="224"/>
      <c r="GN166" s="224"/>
      <c r="GO166" s="224"/>
      <c r="GP166" s="218"/>
      <c r="GQ166" s="244"/>
      <c r="GR166" s="244"/>
      <c r="GS166" s="244"/>
      <c r="GT166" s="244"/>
      <c r="GU166" s="244"/>
      <c r="GV166" s="226"/>
      <c r="GW166" s="244"/>
      <c r="GX166" s="226"/>
      <c r="GY166" s="226"/>
      <c r="GZ166" s="226"/>
      <c r="HA166" s="226"/>
      <c r="HB166" s="226"/>
      <c r="HC166" s="227"/>
      <c r="HD166" s="228"/>
      <c r="HE166" s="228"/>
      <c r="HF166" s="276">
        <f t="shared" si="96"/>
        <v>0</v>
      </c>
      <c r="HG166" s="276">
        <f>List1_1[[#This Row],[HR 1 Rate 
(autofill)]]*List1_1[[#This Row],[HR 1 Effort ]]</f>
        <v>0</v>
      </c>
      <c r="HH166" s="229"/>
      <c r="HI166" s="228"/>
      <c r="HJ166" s="276">
        <f t="shared" si="97"/>
        <v>0</v>
      </c>
      <c r="HK166" s="276">
        <f>List1_1[[#This Row],[HR 2 Effort ]]*List1_1[[#This Row],[HR 2 Rate 
(autofill)]]</f>
        <v>0</v>
      </c>
      <c r="HL166" s="228"/>
      <c r="HM166" s="228"/>
      <c r="HN166" s="276">
        <f t="shared" si="98"/>
        <v>0</v>
      </c>
      <c r="HO166" s="276">
        <f>List1_1[[#This Row],[HR 3 Rate 
(autofill)]]*List1_1[[#This Row],[HR 3 Effort ]]</f>
        <v>0</v>
      </c>
      <c r="HP166" s="229"/>
      <c r="HQ166" s="228"/>
      <c r="HR166" s="276">
        <f t="shared" si="99"/>
        <v>0</v>
      </c>
      <c r="HS166" s="276">
        <f>List1_1[[#This Row],[HR 4 Rate 
(autofill)]]*List1_1[[#This Row],[HR 4 Effort ]]</f>
        <v>0</v>
      </c>
      <c r="HT166" s="229"/>
      <c r="HU166" s="230">
        <f>List1_1[[#This Row],[HR 1 cost estimate
(autofill)]]+List1_1[[#This Row],[HR 2 cost estimate 
(autofill)]]+List1_1[[#This Row],[HR 3 cost estimate 
(autofill)]]+List1_1[[#This Row],[HR 4 cost estimate 
(autofill)]]</f>
        <v>0</v>
      </c>
      <c r="HV166" s="229"/>
      <c r="HW166" s="229"/>
      <c r="HX166" s="231">
        <f>List1_1[[#This Row],[HR subtotal]]+List1_1[[#This Row],[Estimated Cost of goods &amp; materials / other]]</f>
        <v>0</v>
      </c>
      <c r="HY166" s="232">
        <f>(List1_1[[#This Row],[Total Estimated Cost ]]*List1_1[[#This Row],[Percent Complete]])/100</f>
        <v>0</v>
      </c>
      <c r="HZ166" s="233">
        <f t="shared" si="119"/>
        <v>0</v>
      </c>
      <c r="IA166" s="233">
        <f t="shared" si="119"/>
        <v>0</v>
      </c>
      <c r="IB166" s="233">
        <f t="shared" si="119"/>
        <v>0</v>
      </c>
      <c r="IC166" s="233">
        <f t="shared" si="119"/>
        <v>0</v>
      </c>
      <c r="ID166" s="233">
        <f t="shared" si="119"/>
        <v>0</v>
      </c>
      <c r="IE166" s="233">
        <f t="shared" si="119"/>
        <v>0</v>
      </c>
      <c r="IF166" s="233">
        <f t="shared" si="119"/>
        <v>0</v>
      </c>
      <c r="IG166" s="233">
        <f t="shared" si="119"/>
        <v>0</v>
      </c>
      <c r="IH166" s="233">
        <f t="shared" si="119"/>
        <v>0</v>
      </c>
      <c r="II166" s="233">
        <f t="shared" si="119"/>
        <v>0</v>
      </c>
      <c r="IJ166" s="233">
        <f t="shared" si="119"/>
        <v>0</v>
      </c>
      <c r="IK166" s="233">
        <f t="shared" si="119"/>
        <v>0</v>
      </c>
      <c r="IL166" s="233">
        <f t="shared" si="101"/>
        <v>0</v>
      </c>
      <c r="IM166" s="245">
        <f t="shared" si="102"/>
        <v>0</v>
      </c>
      <c r="IN166" s="246">
        <f t="shared" si="103"/>
        <v>0</v>
      </c>
      <c r="IO166" s="235"/>
      <c r="IP166" s="236">
        <f>List1_1[[#This Row],[Total Estimated Cost ]]-List1_1[[#This Row],[Actual Cost]]</f>
        <v>0</v>
      </c>
      <c r="IQ166" s="237"/>
      <c r="IR166" s="237"/>
      <c r="IS166" s="238"/>
      <c r="IT166" s="239"/>
      <c r="IU166" s="240">
        <f t="shared" si="104"/>
        <v>0</v>
      </c>
      <c r="IV166" s="240">
        <f t="shared" si="105"/>
        <v>0</v>
      </c>
      <c r="IW166" s="240">
        <f t="shared" si="106"/>
        <v>0</v>
      </c>
      <c r="IX166" s="240">
        <f t="shared" si="107"/>
        <v>0</v>
      </c>
      <c r="IY166" s="240">
        <f t="shared" si="108"/>
        <v>0</v>
      </c>
      <c r="IZ166" s="240">
        <f t="shared" si="109"/>
        <v>0</v>
      </c>
      <c r="JA166" s="240">
        <f t="shared" si="110"/>
        <v>0</v>
      </c>
      <c r="JB166" s="240">
        <f t="shared" si="111"/>
        <v>0</v>
      </c>
      <c r="JC166" s="240">
        <f t="shared" si="112"/>
        <v>0</v>
      </c>
      <c r="JD166" s="240">
        <f t="shared" si="113"/>
        <v>0</v>
      </c>
      <c r="JE166" s="240">
        <f t="shared" si="114"/>
        <v>0</v>
      </c>
      <c r="JF166" s="240">
        <f t="shared" si="115"/>
        <v>0</v>
      </c>
      <c r="JG166" s="240">
        <f t="shared" si="116"/>
        <v>0</v>
      </c>
      <c r="JH166" s="241">
        <f t="shared" si="117"/>
        <v>0</v>
      </c>
      <c r="JI166" s="307"/>
      <c r="JJ166" s="243"/>
    </row>
    <row r="167" spans="1:270" x14ac:dyDescent="0.55000000000000004">
      <c r="A167" s="213">
        <v>156</v>
      </c>
      <c r="B167" s="214"/>
      <c r="C167" s="215"/>
      <c r="D167" s="215"/>
      <c r="E167" s="215"/>
      <c r="F167" s="215"/>
      <c r="G167" s="215"/>
      <c r="H167" s="215"/>
      <c r="I167" s="215" t="s">
        <v>561</v>
      </c>
      <c r="J167" s="216">
        <v>0</v>
      </c>
      <c r="K167" s="217" t="str">
        <f t="shared" si="118"/>
        <v>not done</v>
      </c>
      <c r="L167" s="64"/>
      <c r="M167" s="219"/>
      <c r="N167" s="220" t="e">
        <f>List1_1[[#This Row],[Latest start date]]</f>
        <v>#VALUE!</v>
      </c>
      <c r="O167" s="221" t="str">
        <f t="shared" si="93"/>
        <v/>
      </c>
      <c r="P167" s="222" t="e">
        <f t="shared" si="94"/>
        <v>#VALUE!</v>
      </c>
      <c r="Q167" s="223" t="e">
        <f t="shared" si="95"/>
        <v>#VALUE!</v>
      </c>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W167" s="224"/>
      <c r="BX167" s="224"/>
      <c r="BY167" s="224"/>
      <c r="BZ167" s="224"/>
      <c r="CA167" s="224"/>
      <c r="CB167" s="224"/>
      <c r="CC167" s="224"/>
      <c r="CD167" s="224"/>
      <c r="CE167" s="224"/>
      <c r="CF167" s="224"/>
      <c r="CG167" s="224"/>
      <c r="CH167" s="224"/>
      <c r="CI167" s="224"/>
      <c r="CJ167" s="224"/>
      <c r="CK167" s="224"/>
      <c r="CL167" s="224"/>
      <c r="CM167" s="224"/>
      <c r="CN167" s="224"/>
      <c r="CO167" s="224"/>
      <c r="CP167" s="224"/>
      <c r="CQ167" s="224"/>
      <c r="CR167" s="224"/>
      <c r="CS167" s="224"/>
      <c r="CT167" s="224"/>
      <c r="CU167" s="224"/>
      <c r="CV167" s="224"/>
      <c r="CW167" s="224"/>
      <c r="CX167" s="224"/>
      <c r="CY167" s="224"/>
      <c r="CZ167" s="224"/>
      <c r="DA167" s="224"/>
      <c r="DB167" s="224"/>
      <c r="DC167" s="224"/>
      <c r="DD167" s="224"/>
      <c r="DE167" s="224"/>
      <c r="DF167" s="224"/>
      <c r="DG167" s="224"/>
      <c r="DH167" s="224"/>
      <c r="DI167" s="224"/>
      <c r="DJ167" s="224"/>
      <c r="DK167" s="224"/>
      <c r="DL167" s="224"/>
      <c r="DM167" s="224"/>
      <c r="DN167" s="224"/>
      <c r="DO167" s="224"/>
      <c r="DP167" s="224"/>
      <c r="DQ167" s="224"/>
      <c r="DR167" s="224"/>
      <c r="DS167" s="224"/>
      <c r="DT167" s="224"/>
      <c r="DU167" s="224"/>
      <c r="DV167" s="224"/>
      <c r="DW167" s="224"/>
      <c r="DX167" s="224"/>
      <c r="DY167" s="224"/>
      <c r="DZ167" s="224"/>
      <c r="EA167" s="224"/>
      <c r="EB167" s="224"/>
      <c r="EC167" s="224"/>
      <c r="ED167" s="224"/>
      <c r="EE167" s="224"/>
      <c r="EF167" s="224"/>
      <c r="EG167" s="224"/>
      <c r="EH167" s="224"/>
      <c r="EI167" s="224"/>
      <c r="EJ167" s="224"/>
      <c r="EK167" s="224"/>
      <c r="EL167" s="224"/>
      <c r="EM167" s="224"/>
      <c r="EN167" s="224"/>
      <c r="EO167" s="224"/>
      <c r="EP167" s="224"/>
      <c r="EQ167" s="224"/>
      <c r="ER167" s="224"/>
      <c r="ES167" s="224"/>
      <c r="ET167" s="224"/>
      <c r="EU167" s="224"/>
      <c r="EV167" s="224"/>
      <c r="EW167" s="224"/>
      <c r="EX167" s="224"/>
      <c r="EY167" s="224"/>
      <c r="EZ167" s="224"/>
      <c r="FA167" s="224"/>
      <c r="FB167" s="224"/>
      <c r="FC167" s="224"/>
      <c r="FD167" s="224"/>
      <c r="FE167" s="224"/>
      <c r="FF167" s="224"/>
      <c r="FG167" s="224"/>
      <c r="FH167" s="224"/>
      <c r="FI167" s="224"/>
      <c r="FJ167" s="224"/>
      <c r="FK167" s="224"/>
      <c r="FL167" s="224"/>
      <c r="FM167" s="224"/>
      <c r="FN167" s="224"/>
      <c r="FO167" s="224"/>
      <c r="FP167" s="224"/>
      <c r="FQ167" s="224"/>
      <c r="FR167" s="224"/>
      <c r="FS167" s="224"/>
      <c r="FT167" s="224"/>
      <c r="FU167" s="224"/>
      <c r="FV167" s="224"/>
      <c r="FW167" s="224"/>
      <c r="FX167" s="224"/>
      <c r="FY167" s="224"/>
      <c r="FZ167" s="224"/>
      <c r="GA167" s="224"/>
      <c r="GB167" s="224"/>
      <c r="GC167" s="224"/>
      <c r="GD167" s="224"/>
      <c r="GE167" s="224"/>
      <c r="GF167" s="224"/>
      <c r="GG167" s="224"/>
      <c r="GH167" s="224"/>
      <c r="GI167" s="224"/>
      <c r="GJ167" s="224"/>
      <c r="GK167" s="224"/>
      <c r="GL167" s="224"/>
      <c r="GM167" s="224"/>
      <c r="GN167" s="224"/>
      <c r="GO167" s="224"/>
      <c r="GP167" s="218"/>
      <c r="GQ167" s="244"/>
      <c r="GR167" s="244"/>
      <c r="GS167" s="244"/>
      <c r="GT167" s="244"/>
      <c r="GU167" s="244"/>
      <c r="GV167" s="226"/>
      <c r="GW167" s="244"/>
      <c r="GX167" s="226"/>
      <c r="GY167" s="226"/>
      <c r="GZ167" s="226"/>
      <c r="HA167" s="226"/>
      <c r="HB167" s="226"/>
      <c r="HC167" s="227"/>
      <c r="HD167" s="228"/>
      <c r="HE167" s="228"/>
      <c r="HF167" s="276">
        <f t="shared" si="96"/>
        <v>0</v>
      </c>
      <c r="HG167" s="276">
        <f>List1_1[[#This Row],[HR 1 Rate 
(autofill)]]*List1_1[[#This Row],[HR 1 Effort ]]</f>
        <v>0</v>
      </c>
      <c r="HH167" s="229"/>
      <c r="HI167" s="228"/>
      <c r="HJ167" s="276">
        <f t="shared" si="97"/>
        <v>0</v>
      </c>
      <c r="HK167" s="276">
        <f>List1_1[[#This Row],[HR 2 Effort ]]*List1_1[[#This Row],[HR 2 Rate 
(autofill)]]</f>
        <v>0</v>
      </c>
      <c r="HL167" s="228"/>
      <c r="HM167" s="228"/>
      <c r="HN167" s="276">
        <f t="shared" si="98"/>
        <v>0</v>
      </c>
      <c r="HO167" s="276">
        <f>List1_1[[#This Row],[HR 3 Rate 
(autofill)]]*List1_1[[#This Row],[HR 3 Effort ]]</f>
        <v>0</v>
      </c>
      <c r="HP167" s="229"/>
      <c r="HQ167" s="228"/>
      <c r="HR167" s="276">
        <f t="shared" si="99"/>
        <v>0</v>
      </c>
      <c r="HS167" s="276">
        <f>List1_1[[#This Row],[HR 4 Rate 
(autofill)]]*List1_1[[#This Row],[HR 4 Effort ]]</f>
        <v>0</v>
      </c>
      <c r="HT167" s="229"/>
      <c r="HU167" s="230">
        <f>List1_1[[#This Row],[HR 1 cost estimate
(autofill)]]+List1_1[[#This Row],[HR 2 cost estimate 
(autofill)]]+List1_1[[#This Row],[HR 3 cost estimate 
(autofill)]]+List1_1[[#This Row],[HR 4 cost estimate 
(autofill)]]</f>
        <v>0</v>
      </c>
      <c r="HV167" s="229"/>
      <c r="HW167" s="229"/>
      <c r="HX167" s="231">
        <f>List1_1[[#This Row],[HR subtotal]]+List1_1[[#This Row],[Estimated Cost of goods &amp; materials / other]]</f>
        <v>0</v>
      </c>
      <c r="HY167" s="232">
        <f>(List1_1[[#This Row],[Total Estimated Cost ]]*List1_1[[#This Row],[Percent Complete]])/100</f>
        <v>0</v>
      </c>
      <c r="HZ167" s="233">
        <f t="shared" si="119"/>
        <v>0</v>
      </c>
      <c r="IA167" s="233">
        <f t="shared" si="119"/>
        <v>0</v>
      </c>
      <c r="IB167" s="233">
        <f t="shared" si="119"/>
        <v>0</v>
      </c>
      <c r="IC167" s="233">
        <f t="shared" si="119"/>
        <v>0</v>
      </c>
      <c r="ID167" s="233">
        <f t="shared" si="119"/>
        <v>0</v>
      </c>
      <c r="IE167" s="233">
        <f t="shared" si="119"/>
        <v>0</v>
      </c>
      <c r="IF167" s="233">
        <f t="shared" si="119"/>
        <v>0</v>
      </c>
      <c r="IG167" s="233">
        <f t="shared" si="119"/>
        <v>0</v>
      </c>
      <c r="IH167" s="233">
        <f t="shared" si="119"/>
        <v>0</v>
      </c>
      <c r="II167" s="233">
        <f t="shared" si="119"/>
        <v>0</v>
      </c>
      <c r="IJ167" s="233">
        <f t="shared" si="119"/>
        <v>0</v>
      </c>
      <c r="IK167" s="233">
        <f t="shared" si="119"/>
        <v>0</v>
      </c>
      <c r="IL167" s="233">
        <f t="shared" si="101"/>
        <v>0</v>
      </c>
      <c r="IM167" s="245">
        <f t="shared" si="102"/>
        <v>0</v>
      </c>
      <c r="IN167" s="246">
        <f t="shared" si="103"/>
        <v>0</v>
      </c>
      <c r="IO167" s="235"/>
      <c r="IP167" s="236">
        <f>List1_1[[#This Row],[Total Estimated Cost ]]-List1_1[[#This Row],[Actual Cost]]</f>
        <v>0</v>
      </c>
      <c r="IQ167" s="237"/>
      <c r="IR167" s="237"/>
      <c r="IS167" s="238"/>
      <c r="IT167" s="239"/>
      <c r="IU167" s="240">
        <f t="shared" si="104"/>
        <v>0</v>
      </c>
      <c r="IV167" s="240">
        <f t="shared" si="105"/>
        <v>0</v>
      </c>
      <c r="IW167" s="240">
        <f t="shared" si="106"/>
        <v>0</v>
      </c>
      <c r="IX167" s="240">
        <f t="shared" si="107"/>
        <v>0</v>
      </c>
      <c r="IY167" s="240">
        <f t="shared" si="108"/>
        <v>0</v>
      </c>
      <c r="IZ167" s="240">
        <f t="shared" si="109"/>
        <v>0</v>
      </c>
      <c r="JA167" s="240">
        <f t="shared" si="110"/>
        <v>0</v>
      </c>
      <c r="JB167" s="240">
        <f t="shared" si="111"/>
        <v>0</v>
      </c>
      <c r="JC167" s="240">
        <f t="shared" si="112"/>
        <v>0</v>
      </c>
      <c r="JD167" s="240">
        <f t="shared" si="113"/>
        <v>0</v>
      </c>
      <c r="JE167" s="240">
        <f t="shared" si="114"/>
        <v>0</v>
      </c>
      <c r="JF167" s="240">
        <f t="shared" si="115"/>
        <v>0</v>
      </c>
      <c r="JG167" s="240">
        <f t="shared" si="116"/>
        <v>0</v>
      </c>
      <c r="JH167" s="241">
        <f t="shared" si="117"/>
        <v>0</v>
      </c>
      <c r="JI167" s="307"/>
      <c r="JJ167" s="243"/>
    </row>
    <row r="168" spans="1:270" x14ac:dyDescent="0.55000000000000004">
      <c r="A168" s="213">
        <v>157</v>
      </c>
      <c r="B168" s="214"/>
      <c r="C168" s="215"/>
      <c r="D168" s="215"/>
      <c r="E168" s="215"/>
      <c r="F168" s="215"/>
      <c r="G168" s="215"/>
      <c r="H168" s="215"/>
      <c r="I168" s="215" t="s">
        <v>561</v>
      </c>
      <c r="J168" s="216">
        <v>0</v>
      </c>
      <c r="K168" s="217" t="str">
        <f t="shared" si="118"/>
        <v>not done</v>
      </c>
      <c r="L168" s="64"/>
      <c r="M168" s="219"/>
      <c r="N168" s="220" t="e">
        <f>List1_1[[#This Row],[Latest start date]]</f>
        <v>#VALUE!</v>
      </c>
      <c r="O168" s="221" t="str">
        <f t="shared" si="93"/>
        <v/>
      </c>
      <c r="P168" s="222" t="e">
        <f t="shared" si="94"/>
        <v>#VALUE!</v>
      </c>
      <c r="Q168" s="223" t="e">
        <f t="shared" si="95"/>
        <v>#VALUE!</v>
      </c>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c r="AT168" s="224"/>
      <c r="AU168" s="224"/>
      <c r="AV168" s="224"/>
      <c r="AW168" s="224"/>
      <c r="AX168" s="224"/>
      <c r="AY168" s="224"/>
      <c r="AZ168" s="224"/>
      <c r="BA168" s="224"/>
      <c r="BB168" s="224"/>
      <c r="BC168" s="224"/>
      <c r="BD168" s="224"/>
      <c r="BE168" s="224"/>
      <c r="BF168" s="224"/>
      <c r="BG168" s="224"/>
      <c r="BH168" s="224"/>
      <c r="BI168" s="224"/>
      <c r="BJ168" s="224"/>
      <c r="BK168" s="224"/>
      <c r="BL168" s="224"/>
      <c r="BM168" s="224"/>
      <c r="BN168" s="224"/>
      <c r="BO168" s="224"/>
      <c r="BP168" s="224"/>
      <c r="BQ168" s="224"/>
      <c r="BR168" s="224"/>
      <c r="BS168" s="224"/>
      <c r="BT168" s="224"/>
      <c r="BU168" s="224"/>
      <c r="BV168" s="224"/>
      <c r="BW168" s="224"/>
      <c r="BX168" s="224"/>
      <c r="BY168" s="224"/>
      <c r="BZ168" s="224"/>
      <c r="CA168" s="224"/>
      <c r="CB168" s="224"/>
      <c r="CC168" s="224"/>
      <c r="CD168" s="224"/>
      <c r="CE168" s="224"/>
      <c r="CF168" s="224"/>
      <c r="CG168" s="224"/>
      <c r="CH168" s="224"/>
      <c r="CI168" s="224"/>
      <c r="CJ168" s="224"/>
      <c r="CK168" s="224"/>
      <c r="CL168" s="224"/>
      <c r="CM168" s="224"/>
      <c r="CN168" s="224"/>
      <c r="CO168" s="224"/>
      <c r="CP168" s="224"/>
      <c r="CQ168" s="224"/>
      <c r="CR168" s="224"/>
      <c r="CS168" s="224"/>
      <c r="CT168" s="224"/>
      <c r="CU168" s="224"/>
      <c r="CV168" s="224"/>
      <c r="CW168" s="224"/>
      <c r="CX168" s="224"/>
      <c r="CY168" s="224"/>
      <c r="CZ168" s="224"/>
      <c r="DA168" s="224"/>
      <c r="DB168" s="224"/>
      <c r="DC168" s="224"/>
      <c r="DD168" s="224"/>
      <c r="DE168" s="224"/>
      <c r="DF168" s="224"/>
      <c r="DG168" s="224"/>
      <c r="DH168" s="224"/>
      <c r="DI168" s="224"/>
      <c r="DJ168" s="224"/>
      <c r="DK168" s="224"/>
      <c r="DL168" s="224"/>
      <c r="DM168" s="224"/>
      <c r="DN168" s="224"/>
      <c r="DO168" s="224"/>
      <c r="DP168" s="224"/>
      <c r="DQ168" s="224"/>
      <c r="DR168" s="224"/>
      <c r="DS168" s="224"/>
      <c r="DT168" s="224"/>
      <c r="DU168" s="224"/>
      <c r="DV168" s="224"/>
      <c r="DW168" s="224"/>
      <c r="DX168" s="224"/>
      <c r="DY168" s="224"/>
      <c r="DZ168" s="224"/>
      <c r="EA168" s="224"/>
      <c r="EB168" s="224"/>
      <c r="EC168" s="224"/>
      <c r="ED168" s="224"/>
      <c r="EE168" s="224"/>
      <c r="EF168" s="224"/>
      <c r="EG168" s="224"/>
      <c r="EH168" s="224"/>
      <c r="EI168" s="224"/>
      <c r="EJ168" s="224"/>
      <c r="EK168" s="224"/>
      <c r="EL168" s="224"/>
      <c r="EM168" s="224"/>
      <c r="EN168" s="224"/>
      <c r="EO168" s="224"/>
      <c r="EP168" s="224"/>
      <c r="EQ168" s="224"/>
      <c r="ER168" s="224"/>
      <c r="ES168" s="224"/>
      <c r="ET168" s="224"/>
      <c r="EU168" s="224"/>
      <c r="EV168" s="224"/>
      <c r="EW168" s="224"/>
      <c r="EX168" s="224"/>
      <c r="EY168" s="224"/>
      <c r="EZ168" s="224"/>
      <c r="FA168" s="224"/>
      <c r="FB168" s="224"/>
      <c r="FC168" s="224"/>
      <c r="FD168" s="224"/>
      <c r="FE168" s="224"/>
      <c r="FF168" s="224"/>
      <c r="FG168" s="224"/>
      <c r="FH168" s="224"/>
      <c r="FI168" s="224"/>
      <c r="FJ168" s="224"/>
      <c r="FK168" s="224"/>
      <c r="FL168" s="224"/>
      <c r="FM168" s="224"/>
      <c r="FN168" s="224"/>
      <c r="FO168" s="224"/>
      <c r="FP168" s="224"/>
      <c r="FQ168" s="224"/>
      <c r="FR168" s="224"/>
      <c r="FS168" s="224"/>
      <c r="FT168" s="224"/>
      <c r="FU168" s="224"/>
      <c r="FV168" s="224"/>
      <c r="FW168" s="224"/>
      <c r="FX168" s="224"/>
      <c r="FY168" s="224"/>
      <c r="FZ168" s="224"/>
      <c r="GA168" s="224"/>
      <c r="GB168" s="224"/>
      <c r="GC168" s="224"/>
      <c r="GD168" s="224"/>
      <c r="GE168" s="224"/>
      <c r="GF168" s="224"/>
      <c r="GG168" s="224"/>
      <c r="GH168" s="224"/>
      <c r="GI168" s="224"/>
      <c r="GJ168" s="224"/>
      <c r="GK168" s="224"/>
      <c r="GL168" s="224"/>
      <c r="GM168" s="224"/>
      <c r="GN168" s="224"/>
      <c r="GO168" s="224"/>
      <c r="GP168" s="218"/>
      <c r="GQ168" s="244"/>
      <c r="GR168" s="244"/>
      <c r="GS168" s="244"/>
      <c r="GT168" s="244"/>
      <c r="GU168" s="244"/>
      <c r="GV168" s="226"/>
      <c r="GW168" s="244"/>
      <c r="GX168" s="226"/>
      <c r="GY168" s="226"/>
      <c r="GZ168" s="226"/>
      <c r="HA168" s="226"/>
      <c r="HB168" s="226"/>
      <c r="HC168" s="227"/>
      <c r="HD168" s="228"/>
      <c r="HE168" s="228"/>
      <c r="HF168" s="276">
        <f t="shared" si="96"/>
        <v>0</v>
      </c>
      <c r="HG168" s="276">
        <f>List1_1[[#This Row],[HR 1 Rate 
(autofill)]]*List1_1[[#This Row],[HR 1 Effort ]]</f>
        <v>0</v>
      </c>
      <c r="HH168" s="229"/>
      <c r="HI168" s="228"/>
      <c r="HJ168" s="276">
        <f t="shared" si="97"/>
        <v>0</v>
      </c>
      <c r="HK168" s="276">
        <f>List1_1[[#This Row],[HR 2 Effort ]]*List1_1[[#This Row],[HR 2 Rate 
(autofill)]]</f>
        <v>0</v>
      </c>
      <c r="HL168" s="228"/>
      <c r="HM168" s="228"/>
      <c r="HN168" s="276">
        <f t="shared" si="98"/>
        <v>0</v>
      </c>
      <c r="HO168" s="276">
        <f>List1_1[[#This Row],[HR 3 Rate 
(autofill)]]*List1_1[[#This Row],[HR 3 Effort ]]</f>
        <v>0</v>
      </c>
      <c r="HP168" s="229"/>
      <c r="HQ168" s="228"/>
      <c r="HR168" s="276">
        <f t="shared" si="99"/>
        <v>0</v>
      </c>
      <c r="HS168" s="276">
        <f>List1_1[[#This Row],[HR 4 Rate 
(autofill)]]*List1_1[[#This Row],[HR 4 Effort ]]</f>
        <v>0</v>
      </c>
      <c r="HT168" s="229"/>
      <c r="HU168" s="230">
        <f>List1_1[[#This Row],[HR 1 cost estimate
(autofill)]]+List1_1[[#This Row],[HR 2 cost estimate 
(autofill)]]+List1_1[[#This Row],[HR 3 cost estimate 
(autofill)]]+List1_1[[#This Row],[HR 4 cost estimate 
(autofill)]]</f>
        <v>0</v>
      </c>
      <c r="HV168" s="229"/>
      <c r="HW168" s="229"/>
      <c r="HX168" s="231">
        <f>List1_1[[#This Row],[HR subtotal]]+List1_1[[#This Row],[Estimated Cost of goods &amp; materials / other]]</f>
        <v>0</v>
      </c>
      <c r="HY168" s="232">
        <f>(List1_1[[#This Row],[Total Estimated Cost ]]*List1_1[[#This Row],[Percent Complete]])/100</f>
        <v>0</v>
      </c>
      <c r="HZ168" s="233">
        <f t="shared" si="119"/>
        <v>0</v>
      </c>
      <c r="IA168" s="233">
        <f t="shared" si="119"/>
        <v>0</v>
      </c>
      <c r="IB168" s="233">
        <f t="shared" si="119"/>
        <v>0</v>
      </c>
      <c r="IC168" s="233">
        <f t="shared" si="119"/>
        <v>0</v>
      </c>
      <c r="ID168" s="233">
        <f t="shared" si="119"/>
        <v>0</v>
      </c>
      <c r="IE168" s="233">
        <f t="shared" si="119"/>
        <v>0</v>
      </c>
      <c r="IF168" s="233">
        <f t="shared" si="119"/>
        <v>0</v>
      </c>
      <c r="IG168" s="233">
        <f t="shared" si="119"/>
        <v>0</v>
      </c>
      <c r="IH168" s="233">
        <f t="shared" si="119"/>
        <v>0</v>
      </c>
      <c r="II168" s="233">
        <f t="shared" si="119"/>
        <v>0</v>
      </c>
      <c r="IJ168" s="233">
        <f t="shared" si="119"/>
        <v>0</v>
      </c>
      <c r="IK168" s="233">
        <f t="shared" si="119"/>
        <v>0</v>
      </c>
      <c r="IL168" s="233">
        <f t="shared" si="101"/>
        <v>0</v>
      </c>
      <c r="IM168" s="245">
        <f t="shared" si="102"/>
        <v>0</v>
      </c>
      <c r="IN168" s="246">
        <f t="shared" si="103"/>
        <v>0</v>
      </c>
      <c r="IO168" s="235"/>
      <c r="IP168" s="236">
        <f>List1_1[[#This Row],[Total Estimated Cost ]]-List1_1[[#This Row],[Actual Cost]]</f>
        <v>0</v>
      </c>
      <c r="IQ168" s="237"/>
      <c r="IR168" s="237"/>
      <c r="IS168" s="238"/>
      <c r="IT168" s="239"/>
      <c r="IU168" s="240">
        <f t="shared" si="104"/>
        <v>0</v>
      </c>
      <c r="IV168" s="240">
        <f t="shared" si="105"/>
        <v>0</v>
      </c>
      <c r="IW168" s="240">
        <f t="shared" si="106"/>
        <v>0</v>
      </c>
      <c r="IX168" s="240">
        <f t="shared" si="107"/>
        <v>0</v>
      </c>
      <c r="IY168" s="240">
        <f t="shared" si="108"/>
        <v>0</v>
      </c>
      <c r="IZ168" s="240">
        <f t="shared" si="109"/>
        <v>0</v>
      </c>
      <c r="JA168" s="240">
        <f t="shared" si="110"/>
        <v>0</v>
      </c>
      <c r="JB168" s="240">
        <f t="shared" si="111"/>
        <v>0</v>
      </c>
      <c r="JC168" s="240">
        <f t="shared" si="112"/>
        <v>0</v>
      </c>
      <c r="JD168" s="240">
        <f t="shared" si="113"/>
        <v>0</v>
      </c>
      <c r="JE168" s="240">
        <f t="shared" si="114"/>
        <v>0</v>
      </c>
      <c r="JF168" s="240">
        <f t="shared" si="115"/>
        <v>0</v>
      </c>
      <c r="JG168" s="240">
        <f t="shared" si="116"/>
        <v>0</v>
      </c>
      <c r="JH168" s="241">
        <f t="shared" si="117"/>
        <v>0</v>
      </c>
      <c r="JI168" s="307"/>
      <c r="JJ168" s="243"/>
    </row>
    <row r="169" spans="1:270" x14ac:dyDescent="0.55000000000000004">
      <c r="A169" s="213">
        <v>158</v>
      </c>
      <c r="B169" s="214"/>
      <c r="C169" s="215"/>
      <c r="D169" s="215"/>
      <c r="E169" s="215"/>
      <c r="F169" s="215"/>
      <c r="G169" s="215"/>
      <c r="H169" s="215"/>
      <c r="I169" s="215" t="s">
        <v>561</v>
      </c>
      <c r="J169" s="216">
        <v>0</v>
      </c>
      <c r="K169" s="217" t="str">
        <f t="shared" si="118"/>
        <v>not done</v>
      </c>
      <c r="L169" s="64"/>
      <c r="M169" s="219"/>
      <c r="N169" s="220" t="e">
        <f>List1_1[[#This Row],[Latest start date]]</f>
        <v>#VALUE!</v>
      </c>
      <c r="O169" s="221" t="str">
        <f t="shared" si="93"/>
        <v/>
      </c>
      <c r="P169" s="222" t="e">
        <f t="shared" si="94"/>
        <v>#VALUE!</v>
      </c>
      <c r="Q169" s="223" t="e">
        <f t="shared" si="95"/>
        <v>#VALUE!</v>
      </c>
      <c r="R169" s="224"/>
      <c r="S169" s="224"/>
      <c r="T169" s="224"/>
      <c r="U169" s="224"/>
      <c r="V169" s="224"/>
      <c r="W169" s="224"/>
      <c r="X169" s="224"/>
      <c r="Y169" s="224"/>
      <c r="Z169" s="224"/>
      <c r="AA169" s="224"/>
      <c r="AB169" s="224"/>
      <c r="AC169" s="224"/>
      <c r="AD169" s="224"/>
      <c r="AE169" s="224"/>
      <c r="AF169" s="224"/>
      <c r="AG169" s="224"/>
      <c r="AH169" s="224"/>
      <c r="AI169" s="224"/>
      <c r="AJ169" s="224"/>
      <c r="AK169" s="224"/>
      <c r="AL169" s="224"/>
      <c r="AM169" s="224"/>
      <c r="AN169" s="224"/>
      <c r="AO169" s="224"/>
      <c r="AP169" s="224"/>
      <c r="AQ169" s="224"/>
      <c r="AR169" s="224"/>
      <c r="AS169" s="224"/>
      <c r="AT169" s="224"/>
      <c r="AU169" s="224"/>
      <c r="AV169" s="224"/>
      <c r="AW169" s="224"/>
      <c r="AX169" s="224"/>
      <c r="AY169" s="224"/>
      <c r="AZ169" s="224"/>
      <c r="BA169" s="224"/>
      <c r="BB169" s="224"/>
      <c r="BC169" s="224"/>
      <c r="BD169" s="224"/>
      <c r="BE169" s="224"/>
      <c r="BF169" s="224"/>
      <c r="BG169" s="224"/>
      <c r="BH169" s="224"/>
      <c r="BI169" s="224"/>
      <c r="BJ169" s="224"/>
      <c r="BK169" s="224"/>
      <c r="BL169" s="224"/>
      <c r="BM169" s="224"/>
      <c r="BN169" s="224"/>
      <c r="BO169" s="224"/>
      <c r="BP169" s="224"/>
      <c r="BQ169" s="224"/>
      <c r="BR169" s="224"/>
      <c r="BS169" s="224"/>
      <c r="BT169" s="224"/>
      <c r="BU169" s="224"/>
      <c r="BV169" s="224"/>
      <c r="BW169" s="224"/>
      <c r="BX169" s="224"/>
      <c r="BY169" s="224"/>
      <c r="BZ169" s="224"/>
      <c r="CA169" s="224"/>
      <c r="CB169" s="224"/>
      <c r="CC169" s="224"/>
      <c r="CD169" s="224"/>
      <c r="CE169" s="224"/>
      <c r="CF169" s="224"/>
      <c r="CG169" s="224"/>
      <c r="CH169" s="224"/>
      <c r="CI169" s="224"/>
      <c r="CJ169" s="224"/>
      <c r="CK169" s="224"/>
      <c r="CL169" s="224"/>
      <c r="CM169" s="224"/>
      <c r="CN169" s="224"/>
      <c r="CO169" s="224"/>
      <c r="CP169" s="224"/>
      <c r="CQ169" s="224"/>
      <c r="CR169" s="224"/>
      <c r="CS169" s="224"/>
      <c r="CT169" s="224"/>
      <c r="CU169" s="224"/>
      <c r="CV169" s="224"/>
      <c r="CW169" s="224"/>
      <c r="CX169" s="224"/>
      <c r="CY169" s="224"/>
      <c r="CZ169" s="224"/>
      <c r="DA169" s="224"/>
      <c r="DB169" s="224"/>
      <c r="DC169" s="224"/>
      <c r="DD169" s="224"/>
      <c r="DE169" s="224"/>
      <c r="DF169" s="224"/>
      <c r="DG169" s="224"/>
      <c r="DH169" s="224"/>
      <c r="DI169" s="224"/>
      <c r="DJ169" s="224"/>
      <c r="DK169" s="224"/>
      <c r="DL169" s="224"/>
      <c r="DM169" s="224"/>
      <c r="DN169" s="224"/>
      <c r="DO169" s="224"/>
      <c r="DP169" s="224"/>
      <c r="DQ169" s="224"/>
      <c r="DR169" s="224"/>
      <c r="DS169" s="224"/>
      <c r="DT169" s="224"/>
      <c r="DU169" s="224"/>
      <c r="DV169" s="224"/>
      <c r="DW169" s="224"/>
      <c r="DX169" s="224"/>
      <c r="DY169" s="224"/>
      <c r="DZ169" s="224"/>
      <c r="EA169" s="224"/>
      <c r="EB169" s="224"/>
      <c r="EC169" s="224"/>
      <c r="ED169" s="224"/>
      <c r="EE169" s="224"/>
      <c r="EF169" s="224"/>
      <c r="EG169" s="224"/>
      <c r="EH169" s="224"/>
      <c r="EI169" s="224"/>
      <c r="EJ169" s="224"/>
      <c r="EK169" s="224"/>
      <c r="EL169" s="224"/>
      <c r="EM169" s="224"/>
      <c r="EN169" s="224"/>
      <c r="EO169" s="224"/>
      <c r="EP169" s="224"/>
      <c r="EQ169" s="224"/>
      <c r="ER169" s="224"/>
      <c r="ES169" s="224"/>
      <c r="ET169" s="224"/>
      <c r="EU169" s="224"/>
      <c r="EV169" s="224"/>
      <c r="EW169" s="224"/>
      <c r="EX169" s="224"/>
      <c r="EY169" s="224"/>
      <c r="EZ169" s="224"/>
      <c r="FA169" s="224"/>
      <c r="FB169" s="224"/>
      <c r="FC169" s="224"/>
      <c r="FD169" s="224"/>
      <c r="FE169" s="224"/>
      <c r="FF169" s="224"/>
      <c r="FG169" s="224"/>
      <c r="FH169" s="224"/>
      <c r="FI169" s="224"/>
      <c r="FJ169" s="224"/>
      <c r="FK169" s="224"/>
      <c r="FL169" s="224"/>
      <c r="FM169" s="224"/>
      <c r="FN169" s="224"/>
      <c r="FO169" s="224"/>
      <c r="FP169" s="224"/>
      <c r="FQ169" s="224"/>
      <c r="FR169" s="224"/>
      <c r="FS169" s="224"/>
      <c r="FT169" s="224"/>
      <c r="FU169" s="224"/>
      <c r="FV169" s="224"/>
      <c r="FW169" s="224"/>
      <c r="FX169" s="224"/>
      <c r="FY169" s="224"/>
      <c r="FZ169" s="224"/>
      <c r="GA169" s="224"/>
      <c r="GB169" s="224"/>
      <c r="GC169" s="224"/>
      <c r="GD169" s="224"/>
      <c r="GE169" s="224"/>
      <c r="GF169" s="224"/>
      <c r="GG169" s="224"/>
      <c r="GH169" s="224"/>
      <c r="GI169" s="224"/>
      <c r="GJ169" s="224"/>
      <c r="GK169" s="224"/>
      <c r="GL169" s="224"/>
      <c r="GM169" s="224"/>
      <c r="GN169" s="224"/>
      <c r="GO169" s="224"/>
      <c r="GP169" s="218"/>
      <c r="GQ169" s="244"/>
      <c r="GR169" s="244"/>
      <c r="GS169" s="244"/>
      <c r="GT169" s="244"/>
      <c r="GU169" s="244"/>
      <c r="GV169" s="226"/>
      <c r="GW169" s="244"/>
      <c r="GX169" s="226"/>
      <c r="GY169" s="226"/>
      <c r="GZ169" s="226"/>
      <c r="HA169" s="226"/>
      <c r="HB169" s="226"/>
      <c r="HC169" s="227"/>
      <c r="HD169" s="228"/>
      <c r="HE169" s="228"/>
      <c r="HF169" s="276">
        <f t="shared" si="96"/>
        <v>0</v>
      </c>
      <c r="HG169" s="276">
        <f>List1_1[[#This Row],[HR 1 Rate 
(autofill)]]*List1_1[[#This Row],[HR 1 Effort ]]</f>
        <v>0</v>
      </c>
      <c r="HH169" s="229"/>
      <c r="HI169" s="228"/>
      <c r="HJ169" s="276">
        <f t="shared" si="97"/>
        <v>0</v>
      </c>
      <c r="HK169" s="276">
        <f>List1_1[[#This Row],[HR 2 Effort ]]*List1_1[[#This Row],[HR 2 Rate 
(autofill)]]</f>
        <v>0</v>
      </c>
      <c r="HL169" s="228"/>
      <c r="HM169" s="228"/>
      <c r="HN169" s="276">
        <f t="shared" si="98"/>
        <v>0</v>
      </c>
      <c r="HO169" s="276">
        <f>List1_1[[#This Row],[HR 3 Rate 
(autofill)]]*List1_1[[#This Row],[HR 3 Effort ]]</f>
        <v>0</v>
      </c>
      <c r="HP169" s="229"/>
      <c r="HQ169" s="228"/>
      <c r="HR169" s="276">
        <f t="shared" si="99"/>
        <v>0</v>
      </c>
      <c r="HS169" s="276">
        <f>List1_1[[#This Row],[HR 4 Rate 
(autofill)]]*List1_1[[#This Row],[HR 4 Effort ]]</f>
        <v>0</v>
      </c>
      <c r="HT169" s="229"/>
      <c r="HU169" s="230">
        <f>List1_1[[#This Row],[HR 1 cost estimate
(autofill)]]+List1_1[[#This Row],[HR 2 cost estimate 
(autofill)]]+List1_1[[#This Row],[HR 3 cost estimate 
(autofill)]]+List1_1[[#This Row],[HR 4 cost estimate 
(autofill)]]</f>
        <v>0</v>
      </c>
      <c r="HV169" s="229"/>
      <c r="HW169" s="229"/>
      <c r="HX169" s="231">
        <f>List1_1[[#This Row],[HR subtotal]]+List1_1[[#This Row],[Estimated Cost of goods &amp; materials / other]]</f>
        <v>0</v>
      </c>
      <c r="HY169" s="232">
        <f>(List1_1[[#This Row],[Total Estimated Cost ]]*List1_1[[#This Row],[Percent Complete]])/100</f>
        <v>0</v>
      </c>
      <c r="HZ169" s="233">
        <f t="shared" si="119"/>
        <v>0</v>
      </c>
      <c r="IA169" s="233">
        <f t="shared" si="119"/>
        <v>0</v>
      </c>
      <c r="IB169" s="233">
        <f t="shared" si="119"/>
        <v>0</v>
      </c>
      <c r="IC169" s="233">
        <f t="shared" si="119"/>
        <v>0</v>
      </c>
      <c r="ID169" s="233">
        <f t="shared" si="119"/>
        <v>0</v>
      </c>
      <c r="IE169" s="233">
        <f t="shared" si="119"/>
        <v>0</v>
      </c>
      <c r="IF169" s="233">
        <f t="shared" si="119"/>
        <v>0</v>
      </c>
      <c r="IG169" s="233">
        <f t="shared" si="119"/>
        <v>0</v>
      </c>
      <c r="IH169" s="233">
        <f t="shared" si="119"/>
        <v>0</v>
      </c>
      <c r="II169" s="233">
        <f t="shared" si="119"/>
        <v>0</v>
      </c>
      <c r="IJ169" s="233">
        <f t="shared" si="119"/>
        <v>0</v>
      </c>
      <c r="IK169" s="233">
        <f t="shared" si="119"/>
        <v>0</v>
      </c>
      <c r="IL169" s="233">
        <f t="shared" si="101"/>
        <v>0</v>
      </c>
      <c r="IM169" s="245">
        <f t="shared" si="102"/>
        <v>0</v>
      </c>
      <c r="IN169" s="246">
        <f t="shared" si="103"/>
        <v>0</v>
      </c>
      <c r="IO169" s="235"/>
      <c r="IP169" s="236">
        <f>List1_1[[#This Row],[Total Estimated Cost ]]-List1_1[[#This Row],[Actual Cost]]</f>
        <v>0</v>
      </c>
      <c r="IQ169" s="237"/>
      <c r="IR169" s="237"/>
      <c r="IS169" s="238"/>
      <c r="IT169" s="239"/>
      <c r="IU169" s="240">
        <f t="shared" si="104"/>
        <v>0</v>
      </c>
      <c r="IV169" s="240">
        <f t="shared" si="105"/>
        <v>0</v>
      </c>
      <c r="IW169" s="240">
        <f t="shared" si="106"/>
        <v>0</v>
      </c>
      <c r="IX169" s="240">
        <f t="shared" si="107"/>
        <v>0</v>
      </c>
      <c r="IY169" s="240">
        <f t="shared" si="108"/>
        <v>0</v>
      </c>
      <c r="IZ169" s="240">
        <f t="shared" si="109"/>
        <v>0</v>
      </c>
      <c r="JA169" s="240">
        <f t="shared" si="110"/>
        <v>0</v>
      </c>
      <c r="JB169" s="240">
        <f t="shared" si="111"/>
        <v>0</v>
      </c>
      <c r="JC169" s="240">
        <f t="shared" si="112"/>
        <v>0</v>
      </c>
      <c r="JD169" s="240">
        <f t="shared" si="113"/>
        <v>0</v>
      </c>
      <c r="JE169" s="240">
        <f t="shared" si="114"/>
        <v>0</v>
      </c>
      <c r="JF169" s="240">
        <f t="shared" si="115"/>
        <v>0</v>
      </c>
      <c r="JG169" s="240">
        <f t="shared" si="116"/>
        <v>0</v>
      </c>
      <c r="JH169" s="241">
        <f t="shared" si="117"/>
        <v>0</v>
      </c>
      <c r="JI169" s="307"/>
      <c r="JJ169" s="243"/>
    </row>
    <row r="170" spans="1:270" x14ac:dyDescent="0.55000000000000004">
      <c r="A170" s="213">
        <v>159</v>
      </c>
      <c r="B170" s="214"/>
      <c r="C170" s="215"/>
      <c r="D170" s="215"/>
      <c r="E170" s="215"/>
      <c r="F170" s="215"/>
      <c r="G170" s="215"/>
      <c r="H170" s="215"/>
      <c r="I170" s="215" t="s">
        <v>561</v>
      </c>
      <c r="J170" s="216">
        <v>0</v>
      </c>
      <c r="K170" s="217" t="str">
        <f t="shared" si="118"/>
        <v>not done</v>
      </c>
      <c r="L170" s="64"/>
      <c r="M170" s="219"/>
      <c r="N170" s="220" t="e">
        <f>List1_1[[#This Row],[Latest start date]]</f>
        <v>#VALUE!</v>
      </c>
      <c r="O170" s="221" t="str">
        <f t="shared" si="93"/>
        <v/>
      </c>
      <c r="P170" s="222" t="e">
        <f t="shared" si="94"/>
        <v>#VALUE!</v>
      </c>
      <c r="Q170" s="223" t="e">
        <f t="shared" si="95"/>
        <v>#VALUE!</v>
      </c>
      <c r="R170" s="224"/>
      <c r="S170" s="224"/>
      <c r="T170" s="224"/>
      <c r="U170" s="224"/>
      <c r="V170" s="224"/>
      <c r="W170" s="224"/>
      <c r="X170" s="224"/>
      <c r="Y170" s="224"/>
      <c r="Z170" s="224"/>
      <c r="AA170" s="224"/>
      <c r="AB170" s="224"/>
      <c r="AC170" s="224"/>
      <c r="AD170" s="224"/>
      <c r="AE170" s="224"/>
      <c r="AF170" s="224"/>
      <c r="AG170" s="224"/>
      <c r="AH170" s="224"/>
      <c r="AI170" s="224"/>
      <c r="AJ170" s="224"/>
      <c r="AK170" s="224"/>
      <c r="AL170" s="224"/>
      <c r="AM170" s="224"/>
      <c r="AN170" s="224"/>
      <c r="AO170" s="224"/>
      <c r="AP170" s="224"/>
      <c r="AQ170" s="224"/>
      <c r="AR170" s="224"/>
      <c r="AS170" s="224"/>
      <c r="AT170" s="224"/>
      <c r="AU170" s="224"/>
      <c r="AV170" s="224"/>
      <c r="AW170" s="224"/>
      <c r="AX170" s="224"/>
      <c r="AY170" s="224"/>
      <c r="AZ170" s="224"/>
      <c r="BA170" s="224"/>
      <c r="BB170" s="224"/>
      <c r="BC170" s="224"/>
      <c r="BD170" s="224"/>
      <c r="BE170" s="224"/>
      <c r="BF170" s="224"/>
      <c r="BG170" s="224"/>
      <c r="BH170" s="224"/>
      <c r="BI170" s="224"/>
      <c r="BJ170" s="224"/>
      <c r="BK170" s="224"/>
      <c r="BL170" s="224"/>
      <c r="BM170" s="224"/>
      <c r="BN170" s="224"/>
      <c r="BO170" s="224"/>
      <c r="BP170" s="224"/>
      <c r="BQ170" s="224"/>
      <c r="BR170" s="224"/>
      <c r="BS170" s="224"/>
      <c r="BT170" s="224"/>
      <c r="BU170" s="224"/>
      <c r="BV170" s="224"/>
      <c r="BW170" s="224"/>
      <c r="BX170" s="224"/>
      <c r="BY170" s="224"/>
      <c r="BZ170" s="224"/>
      <c r="CA170" s="224"/>
      <c r="CB170" s="224"/>
      <c r="CC170" s="224"/>
      <c r="CD170" s="224"/>
      <c r="CE170" s="224"/>
      <c r="CF170" s="224"/>
      <c r="CG170" s="224"/>
      <c r="CH170" s="224"/>
      <c r="CI170" s="224"/>
      <c r="CJ170" s="224"/>
      <c r="CK170" s="224"/>
      <c r="CL170" s="224"/>
      <c r="CM170" s="224"/>
      <c r="CN170" s="224"/>
      <c r="CO170" s="224"/>
      <c r="CP170" s="224"/>
      <c r="CQ170" s="224"/>
      <c r="CR170" s="224"/>
      <c r="CS170" s="224"/>
      <c r="CT170" s="224"/>
      <c r="CU170" s="224"/>
      <c r="CV170" s="224"/>
      <c r="CW170" s="224"/>
      <c r="CX170" s="224"/>
      <c r="CY170" s="224"/>
      <c r="CZ170" s="224"/>
      <c r="DA170" s="224"/>
      <c r="DB170" s="224"/>
      <c r="DC170" s="224"/>
      <c r="DD170" s="224"/>
      <c r="DE170" s="224"/>
      <c r="DF170" s="224"/>
      <c r="DG170" s="224"/>
      <c r="DH170" s="224"/>
      <c r="DI170" s="224"/>
      <c r="DJ170" s="224"/>
      <c r="DK170" s="224"/>
      <c r="DL170" s="224"/>
      <c r="DM170" s="224"/>
      <c r="DN170" s="224"/>
      <c r="DO170" s="224"/>
      <c r="DP170" s="224"/>
      <c r="DQ170" s="224"/>
      <c r="DR170" s="224"/>
      <c r="DS170" s="224"/>
      <c r="DT170" s="224"/>
      <c r="DU170" s="224"/>
      <c r="DV170" s="224"/>
      <c r="DW170" s="224"/>
      <c r="DX170" s="224"/>
      <c r="DY170" s="224"/>
      <c r="DZ170" s="224"/>
      <c r="EA170" s="224"/>
      <c r="EB170" s="224"/>
      <c r="EC170" s="224"/>
      <c r="ED170" s="224"/>
      <c r="EE170" s="224"/>
      <c r="EF170" s="224"/>
      <c r="EG170" s="224"/>
      <c r="EH170" s="224"/>
      <c r="EI170" s="224"/>
      <c r="EJ170" s="224"/>
      <c r="EK170" s="224"/>
      <c r="EL170" s="224"/>
      <c r="EM170" s="224"/>
      <c r="EN170" s="224"/>
      <c r="EO170" s="224"/>
      <c r="EP170" s="224"/>
      <c r="EQ170" s="224"/>
      <c r="ER170" s="224"/>
      <c r="ES170" s="224"/>
      <c r="ET170" s="224"/>
      <c r="EU170" s="224"/>
      <c r="EV170" s="224"/>
      <c r="EW170" s="224"/>
      <c r="EX170" s="224"/>
      <c r="EY170" s="224"/>
      <c r="EZ170" s="224"/>
      <c r="FA170" s="224"/>
      <c r="FB170" s="224"/>
      <c r="FC170" s="224"/>
      <c r="FD170" s="224"/>
      <c r="FE170" s="224"/>
      <c r="FF170" s="224"/>
      <c r="FG170" s="224"/>
      <c r="FH170" s="224"/>
      <c r="FI170" s="224"/>
      <c r="FJ170" s="224"/>
      <c r="FK170" s="224"/>
      <c r="FL170" s="224"/>
      <c r="FM170" s="224"/>
      <c r="FN170" s="224"/>
      <c r="FO170" s="224"/>
      <c r="FP170" s="224"/>
      <c r="FQ170" s="224"/>
      <c r="FR170" s="224"/>
      <c r="FS170" s="224"/>
      <c r="FT170" s="224"/>
      <c r="FU170" s="224"/>
      <c r="FV170" s="224"/>
      <c r="FW170" s="224"/>
      <c r="FX170" s="224"/>
      <c r="FY170" s="224"/>
      <c r="FZ170" s="224"/>
      <c r="GA170" s="224"/>
      <c r="GB170" s="224"/>
      <c r="GC170" s="224"/>
      <c r="GD170" s="224"/>
      <c r="GE170" s="224"/>
      <c r="GF170" s="224"/>
      <c r="GG170" s="224"/>
      <c r="GH170" s="224"/>
      <c r="GI170" s="224"/>
      <c r="GJ170" s="224"/>
      <c r="GK170" s="224"/>
      <c r="GL170" s="224"/>
      <c r="GM170" s="224"/>
      <c r="GN170" s="224"/>
      <c r="GO170" s="224"/>
      <c r="GP170" s="218"/>
      <c r="GQ170" s="244"/>
      <c r="GR170" s="244"/>
      <c r="GS170" s="244"/>
      <c r="GT170" s="244"/>
      <c r="GU170" s="244"/>
      <c r="GV170" s="226"/>
      <c r="GW170" s="244"/>
      <c r="GX170" s="226"/>
      <c r="GY170" s="226"/>
      <c r="GZ170" s="226"/>
      <c r="HA170" s="226"/>
      <c r="HB170" s="226"/>
      <c r="HC170" s="227"/>
      <c r="HD170" s="228"/>
      <c r="HE170" s="228"/>
      <c r="HF170" s="276">
        <f t="shared" si="96"/>
        <v>0</v>
      </c>
      <c r="HG170" s="276">
        <f>List1_1[[#This Row],[HR 1 Rate 
(autofill)]]*List1_1[[#This Row],[HR 1 Effort ]]</f>
        <v>0</v>
      </c>
      <c r="HH170" s="229"/>
      <c r="HI170" s="228"/>
      <c r="HJ170" s="276">
        <f t="shared" si="97"/>
        <v>0</v>
      </c>
      <c r="HK170" s="276">
        <f>List1_1[[#This Row],[HR 2 Effort ]]*List1_1[[#This Row],[HR 2 Rate 
(autofill)]]</f>
        <v>0</v>
      </c>
      <c r="HL170" s="228"/>
      <c r="HM170" s="228"/>
      <c r="HN170" s="276">
        <f t="shared" si="98"/>
        <v>0</v>
      </c>
      <c r="HO170" s="276">
        <f>List1_1[[#This Row],[HR 3 Rate 
(autofill)]]*List1_1[[#This Row],[HR 3 Effort ]]</f>
        <v>0</v>
      </c>
      <c r="HP170" s="229"/>
      <c r="HQ170" s="228"/>
      <c r="HR170" s="276">
        <f t="shared" si="99"/>
        <v>0</v>
      </c>
      <c r="HS170" s="276">
        <f>List1_1[[#This Row],[HR 4 Rate 
(autofill)]]*List1_1[[#This Row],[HR 4 Effort ]]</f>
        <v>0</v>
      </c>
      <c r="HT170" s="229"/>
      <c r="HU170" s="230">
        <f>List1_1[[#This Row],[HR 1 cost estimate
(autofill)]]+List1_1[[#This Row],[HR 2 cost estimate 
(autofill)]]+List1_1[[#This Row],[HR 3 cost estimate 
(autofill)]]+List1_1[[#This Row],[HR 4 cost estimate 
(autofill)]]</f>
        <v>0</v>
      </c>
      <c r="HV170" s="229"/>
      <c r="HW170" s="229"/>
      <c r="HX170" s="231">
        <f>List1_1[[#This Row],[HR subtotal]]+List1_1[[#This Row],[Estimated Cost of goods &amp; materials / other]]</f>
        <v>0</v>
      </c>
      <c r="HY170" s="232">
        <f>(List1_1[[#This Row],[Total Estimated Cost ]]*List1_1[[#This Row],[Percent Complete]])/100</f>
        <v>0</v>
      </c>
      <c r="HZ170" s="233">
        <f t="shared" si="119"/>
        <v>0</v>
      </c>
      <c r="IA170" s="233">
        <f t="shared" si="119"/>
        <v>0</v>
      </c>
      <c r="IB170" s="233">
        <f t="shared" si="119"/>
        <v>0</v>
      </c>
      <c r="IC170" s="233">
        <f t="shared" si="119"/>
        <v>0</v>
      </c>
      <c r="ID170" s="233">
        <f t="shared" si="119"/>
        <v>0</v>
      </c>
      <c r="IE170" s="233">
        <f t="shared" si="119"/>
        <v>0</v>
      </c>
      <c r="IF170" s="233">
        <f t="shared" si="119"/>
        <v>0</v>
      </c>
      <c r="IG170" s="233">
        <f t="shared" si="119"/>
        <v>0</v>
      </c>
      <c r="IH170" s="233">
        <f t="shared" si="119"/>
        <v>0</v>
      </c>
      <c r="II170" s="233">
        <f t="shared" si="119"/>
        <v>0</v>
      </c>
      <c r="IJ170" s="233">
        <f t="shared" si="119"/>
        <v>0</v>
      </c>
      <c r="IK170" s="233">
        <f t="shared" si="119"/>
        <v>0</v>
      </c>
      <c r="IL170" s="233">
        <f t="shared" si="101"/>
        <v>0</v>
      </c>
      <c r="IM170" s="245">
        <f t="shared" si="102"/>
        <v>0</v>
      </c>
      <c r="IN170" s="246">
        <f t="shared" si="103"/>
        <v>0</v>
      </c>
      <c r="IO170" s="235"/>
      <c r="IP170" s="236">
        <f>List1_1[[#This Row],[Total Estimated Cost ]]-List1_1[[#This Row],[Actual Cost]]</f>
        <v>0</v>
      </c>
      <c r="IQ170" s="237"/>
      <c r="IR170" s="237"/>
      <c r="IS170" s="238"/>
      <c r="IT170" s="239"/>
      <c r="IU170" s="240">
        <f t="shared" si="104"/>
        <v>0</v>
      </c>
      <c r="IV170" s="240">
        <f t="shared" si="105"/>
        <v>0</v>
      </c>
      <c r="IW170" s="240">
        <f t="shared" si="106"/>
        <v>0</v>
      </c>
      <c r="IX170" s="240">
        <f t="shared" si="107"/>
        <v>0</v>
      </c>
      <c r="IY170" s="240">
        <f t="shared" si="108"/>
        <v>0</v>
      </c>
      <c r="IZ170" s="240">
        <f t="shared" si="109"/>
        <v>0</v>
      </c>
      <c r="JA170" s="240">
        <f t="shared" si="110"/>
        <v>0</v>
      </c>
      <c r="JB170" s="240">
        <f t="shared" si="111"/>
        <v>0</v>
      </c>
      <c r="JC170" s="240">
        <f t="shared" si="112"/>
        <v>0</v>
      </c>
      <c r="JD170" s="240">
        <f t="shared" si="113"/>
        <v>0</v>
      </c>
      <c r="JE170" s="240">
        <f t="shared" si="114"/>
        <v>0</v>
      </c>
      <c r="JF170" s="240">
        <f t="shared" si="115"/>
        <v>0</v>
      </c>
      <c r="JG170" s="240">
        <f t="shared" si="116"/>
        <v>0</v>
      </c>
      <c r="JH170" s="241">
        <f t="shared" si="117"/>
        <v>0</v>
      </c>
      <c r="JI170" s="307"/>
      <c r="JJ170" s="243"/>
    </row>
    <row r="171" spans="1:270" x14ac:dyDescent="0.55000000000000004">
      <c r="A171" s="213">
        <v>160</v>
      </c>
      <c r="B171" s="214"/>
      <c r="C171" s="215"/>
      <c r="D171" s="215"/>
      <c r="E171" s="215"/>
      <c r="F171" s="215"/>
      <c r="G171" s="215"/>
      <c r="H171" s="215"/>
      <c r="I171" s="215" t="s">
        <v>561</v>
      </c>
      <c r="J171" s="216">
        <v>0</v>
      </c>
      <c r="K171" s="217" t="str">
        <f t="shared" si="118"/>
        <v>not done</v>
      </c>
      <c r="L171" s="64"/>
      <c r="M171" s="219"/>
      <c r="N171" s="220" t="e">
        <f>List1_1[[#This Row],[Latest start date]]</f>
        <v>#VALUE!</v>
      </c>
      <c r="O171" s="221" t="str">
        <f t="shared" si="93"/>
        <v/>
      </c>
      <c r="P171" s="222" t="e">
        <f t="shared" si="94"/>
        <v>#VALUE!</v>
      </c>
      <c r="Q171" s="223" t="e">
        <f t="shared" si="95"/>
        <v>#VALUE!</v>
      </c>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4"/>
      <c r="BD171" s="224"/>
      <c r="BE171" s="224"/>
      <c r="BF171" s="224"/>
      <c r="BG171" s="224"/>
      <c r="BH171" s="224"/>
      <c r="BI171" s="224"/>
      <c r="BJ171" s="224"/>
      <c r="BK171" s="224"/>
      <c r="BL171" s="224"/>
      <c r="BM171" s="224"/>
      <c r="BN171" s="224"/>
      <c r="BO171" s="224"/>
      <c r="BP171" s="224"/>
      <c r="BQ171" s="224"/>
      <c r="BR171" s="224"/>
      <c r="BS171" s="224"/>
      <c r="BT171" s="224"/>
      <c r="BU171" s="224"/>
      <c r="BV171" s="224"/>
      <c r="BW171" s="224"/>
      <c r="BX171" s="224"/>
      <c r="BY171" s="224"/>
      <c r="BZ171" s="224"/>
      <c r="CA171" s="224"/>
      <c r="CB171" s="224"/>
      <c r="CC171" s="224"/>
      <c r="CD171" s="224"/>
      <c r="CE171" s="224"/>
      <c r="CF171" s="224"/>
      <c r="CG171" s="224"/>
      <c r="CH171" s="224"/>
      <c r="CI171" s="224"/>
      <c r="CJ171" s="224"/>
      <c r="CK171" s="224"/>
      <c r="CL171" s="224"/>
      <c r="CM171" s="224"/>
      <c r="CN171" s="224"/>
      <c r="CO171" s="224"/>
      <c r="CP171" s="224"/>
      <c r="CQ171" s="224"/>
      <c r="CR171" s="224"/>
      <c r="CS171" s="224"/>
      <c r="CT171" s="224"/>
      <c r="CU171" s="224"/>
      <c r="CV171" s="224"/>
      <c r="CW171" s="224"/>
      <c r="CX171" s="224"/>
      <c r="CY171" s="224"/>
      <c r="CZ171" s="224"/>
      <c r="DA171" s="224"/>
      <c r="DB171" s="224"/>
      <c r="DC171" s="224"/>
      <c r="DD171" s="224"/>
      <c r="DE171" s="224"/>
      <c r="DF171" s="224"/>
      <c r="DG171" s="224"/>
      <c r="DH171" s="224"/>
      <c r="DI171" s="224"/>
      <c r="DJ171" s="224"/>
      <c r="DK171" s="224"/>
      <c r="DL171" s="224"/>
      <c r="DM171" s="224"/>
      <c r="DN171" s="224"/>
      <c r="DO171" s="224"/>
      <c r="DP171" s="224"/>
      <c r="DQ171" s="224"/>
      <c r="DR171" s="224"/>
      <c r="DS171" s="224"/>
      <c r="DT171" s="224"/>
      <c r="DU171" s="224"/>
      <c r="DV171" s="224"/>
      <c r="DW171" s="224"/>
      <c r="DX171" s="224"/>
      <c r="DY171" s="224"/>
      <c r="DZ171" s="224"/>
      <c r="EA171" s="224"/>
      <c r="EB171" s="224"/>
      <c r="EC171" s="224"/>
      <c r="ED171" s="224"/>
      <c r="EE171" s="224"/>
      <c r="EF171" s="224"/>
      <c r="EG171" s="224"/>
      <c r="EH171" s="224"/>
      <c r="EI171" s="224"/>
      <c r="EJ171" s="224"/>
      <c r="EK171" s="224"/>
      <c r="EL171" s="224"/>
      <c r="EM171" s="224"/>
      <c r="EN171" s="224"/>
      <c r="EO171" s="224"/>
      <c r="EP171" s="224"/>
      <c r="EQ171" s="224"/>
      <c r="ER171" s="224"/>
      <c r="ES171" s="224"/>
      <c r="ET171" s="224"/>
      <c r="EU171" s="224"/>
      <c r="EV171" s="224"/>
      <c r="EW171" s="224"/>
      <c r="EX171" s="224"/>
      <c r="EY171" s="224"/>
      <c r="EZ171" s="224"/>
      <c r="FA171" s="224"/>
      <c r="FB171" s="224"/>
      <c r="FC171" s="224"/>
      <c r="FD171" s="224"/>
      <c r="FE171" s="224"/>
      <c r="FF171" s="224"/>
      <c r="FG171" s="224"/>
      <c r="FH171" s="224"/>
      <c r="FI171" s="224"/>
      <c r="FJ171" s="224"/>
      <c r="FK171" s="224"/>
      <c r="FL171" s="224"/>
      <c r="FM171" s="224"/>
      <c r="FN171" s="224"/>
      <c r="FO171" s="224"/>
      <c r="FP171" s="224"/>
      <c r="FQ171" s="224"/>
      <c r="FR171" s="224"/>
      <c r="FS171" s="224"/>
      <c r="FT171" s="224"/>
      <c r="FU171" s="224"/>
      <c r="FV171" s="224"/>
      <c r="FW171" s="224"/>
      <c r="FX171" s="224"/>
      <c r="FY171" s="224"/>
      <c r="FZ171" s="224"/>
      <c r="GA171" s="224"/>
      <c r="GB171" s="224"/>
      <c r="GC171" s="224"/>
      <c r="GD171" s="224"/>
      <c r="GE171" s="224"/>
      <c r="GF171" s="224"/>
      <c r="GG171" s="224"/>
      <c r="GH171" s="224"/>
      <c r="GI171" s="224"/>
      <c r="GJ171" s="224"/>
      <c r="GK171" s="224"/>
      <c r="GL171" s="224"/>
      <c r="GM171" s="224"/>
      <c r="GN171" s="224"/>
      <c r="GO171" s="224"/>
      <c r="GP171" s="218"/>
      <c r="GQ171" s="244"/>
      <c r="GR171" s="244"/>
      <c r="GS171" s="244"/>
      <c r="GT171" s="244"/>
      <c r="GU171" s="244"/>
      <c r="GV171" s="226"/>
      <c r="GW171" s="244"/>
      <c r="GX171" s="226"/>
      <c r="GY171" s="226"/>
      <c r="GZ171" s="226"/>
      <c r="HA171" s="226"/>
      <c r="HB171" s="226"/>
      <c r="HC171" s="227"/>
      <c r="HD171" s="228"/>
      <c r="HE171" s="228"/>
      <c r="HF171" s="276">
        <f t="shared" si="96"/>
        <v>0</v>
      </c>
      <c r="HG171" s="276">
        <f>List1_1[[#This Row],[HR 1 Rate 
(autofill)]]*List1_1[[#This Row],[HR 1 Effort ]]</f>
        <v>0</v>
      </c>
      <c r="HH171" s="229"/>
      <c r="HI171" s="228"/>
      <c r="HJ171" s="276">
        <f t="shared" si="97"/>
        <v>0</v>
      </c>
      <c r="HK171" s="276">
        <f>List1_1[[#This Row],[HR 2 Effort ]]*List1_1[[#This Row],[HR 2 Rate 
(autofill)]]</f>
        <v>0</v>
      </c>
      <c r="HL171" s="228"/>
      <c r="HM171" s="228"/>
      <c r="HN171" s="276">
        <f t="shared" si="98"/>
        <v>0</v>
      </c>
      <c r="HO171" s="276">
        <f>List1_1[[#This Row],[HR 3 Rate 
(autofill)]]*List1_1[[#This Row],[HR 3 Effort ]]</f>
        <v>0</v>
      </c>
      <c r="HP171" s="229"/>
      <c r="HQ171" s="228"/>
      <c r="HR171" s="276">
        <f t="shared" si="99"/>
        <v>0</v>
      </c>
      <c r="HS171" s="276">
        <f>List1_1[[#This Row],[HR 4 Rate 
(autofill)]]*List1_1[[#This Row],[HR 4 Effort ]]</f>
        <v>0</v>
      </c>
      <c r="HT171" s="229"/>
      <c r="HU171" s="230">
        <f>List1_1[[#This Row],[HR 1 cost estimate
(autofill)]]+List1_1[[#This Row],[HR 2 cost estimate 
(autofill)]]+List1_1[[#This Row],[HR 3 cost estimate 
(autofill)]]+List1_1[[#This Row],[HR 4 cost estimate 
(autofill)]]</f>
        <v>0</v>
      </c>
      <c r="HV171" s="229"/>
      <c r="HW171" s="229"/>
      <c r="HX171" s="231">
        <f>List1_1[[#This Row],[HR subtotal]]+List1_1[[#This Row],[Estimated Cost of goods &amp; materials / other]]</f>
        <v>0</v>
      </c>
      <c r="HY171" s="232">
        <f>(List1_1[[#This Row],[Total Estimated Cost ]]*List1_1[[#This Row],[Percent Complete]])/100</f>
        <v>0</v>
      </c>
      <c r="HZ171" s="233">
        <f t="shared" si="119"/>
        <v>0</v>
      </c>
      <c r="IA171" s="233">
        <f t="shared" si="119"/>
        <v>0</v>
      </c>
      <c r="IB171" s="233">
        <f t="shared" si="119"/>
        <v>0</v>
      </c>
      <c r="IC171" s="233">
        <f t="shared" si="119"/>
        <v>0</v>
      </c>
      <c r="ID171" s="233">
        <f t="shared" si="119"/>
        <v>0</v>
      </c>
      <c r="IE171" s="233">
        <f t="shared" si="119"/>
        <v>0</v>
      </c>
      <c r="IF171" s="233">
        <f t="shared" si="119"/>
        <v>0</v>
      </c>
      <c r="IG171" s="233">
        <f t="shared" si="119"/>
        <v>0</v>
      </c>
      <c r="IH171" s="233">
        <f t="shared" si="119"/>
        <v>0</v>
      </c>
      <c r="II171" s="233">
        <f t="shared" si="119"/>
        <v>0</v>
      </c>
      <c r="IJ171" s="233">
        <f t="shared" si="119"/>
        <v>0</v>
      </c>
      <c r="IK171" s="233">
        <f t="shared" si="119"/>
        <v>0</v>
      </c>
      <c r="IL171" s="233">
        <f t="shared" si="101"/>
        <v>0</v>
      </c>
      <c r="IM171" s="245">
        <f t="shared" si="102"/>
        <v>0</v>
      </c>
      <c r="IN171" s="246">
        <f t="shared" si="103"/>
        <v>0</v>
      </c>
      <c r="IO171" s="235"/>
      <c r="IP171" s="236">
        <f>List1_1[[#This Row],[Total Estimated Cost ]]-List1_1[[#This Row],[Actual Cost]]</f>
        <v>0</v>
      </c>
      <c r="IQ171" s="237"/>
      <c r="IR171" s="237"/>
      <c r="IS171" s="238"/>
      <c r="IT171" s="239"/>
      <c r="IU171" s="240">
        <f t="shared" si="104"/>
        <v>0</v>
      </c>
      <c r="IV171" s="240">
        <f t="shared" si="105"/>
        <v>0</v>
      </c>
      <c r="IW171" s="240">
        <f t="shared" si="106"/>
        <v>0</v>
      </c>
      <c r="IX171" s="240">
        <f t="shared" si="107"/>
        <v>0</v>
      </c>
      <c r="IY171" s="240">
        <f t="shared" si="108"/>
        <v>0</v>
      </c>
      <c r="IZ171" s="240">
        <f t="shared" si="109"/>
        <v>0</v>
      </c>
      <c r="JA171" s="240">
        <f t="shared" si="110"/>
        <v>0</v>
      </c>
      <c r="JB171" s="240">
        <f t="shared" si="111"/>
        <v>0</v>
      </c>
      <c r="JC171" s="240">
        <f t="shared" si="112"/>
        <v>0</v>
      </c>
      <c r="JD171" s="240">
        <f t="shared" si="113"/>
        <v>0</v>
      </c>
      <c r="JE171" s="240">
        <f t="shared" si="114"/>
        <v>0</v>
      </c>
      <c r="JF171" s="240">
        <f t="shared" si="115"/>
        <v>0</v>
      </c>
      <c r="JG171" s="240">
        <f t="shared" si="116"/>
        <v>0</v>
      </c>
      <c r="JH171" s="241">
        <f t="shared" si="117"/>
        <v>0</v>
      </c>
      <c r="JI171" s="307"/>
      <c r="JJ171" s="243"/>
    </row>
    <row r="172" spans="1:270" x14ac:dyDescent="0.55000000000000004">
      <c r="A172" s="213">
        <v>161</v>
      </c>
      <c r="B172" s="214"/>
      <c r="C172" s="215"/>
      <c r="D172" s="215"/>
      <c r="E172" s="215"/>
      <c r="F172" s="215"/>
      <c r="G172" s="215"/>
      <c r="H172" s="215"/>
      <c r="I172" s="215" t="s">
        <v>561</v>
      </c>
      <c r="J172" s="216">
        <v>0</v>
      </c>
      <c r="K172" s="217" t="str">
        <f t="shared" si="118"/>
        <v>not done</v>
      </c>
      <c r="L172" s="64"/>
      <c r="M172" s="219"/>
      <c r="N172" s="220" t="e">
        <f>List1_1[[#This Row],[Latest start date]]</f>
        <v>#VALUE!</v>
      </c>
      <c r="O172" s="221" t="str">
        <f t="shared" si="93"/>
        <v/>
      </c>
      <c r="P172" s="222" t="e">
        <f t="shared" si="94"/>
        <v>#VALUE!</v>
      </c>
      <c r="Q172" s="223" t="e">
        <f t="shared" si="95"/>
        <v>#VALUE!</v>
      </c>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224"/>
      <c r="BC172" s="224"/>
      <c r="BD172" s="224"/>
      <c r="BE172" s="224"/>
      <c r="BF172" s="224"/>
      <c r="BG172" s="224"/>
      <c r="BH172" s="224"/>
      <c r="BI172" s="224"/>
      <c r="BJ172" s="224"/>
      <c r="BK172" s="224"/>
      <c r="BL172" s="224"/>
      <c r="BM172" s="224"/>
      <c r="BN172" s="224"/>
      <c r="BO172" s="224"/>
      <c r="BP172" s="224"/>
      <c r="BQ172" s="224"/>
      <c r="BR172" s="224"/>
      <c r="BS172" s="224"/>
      <c r="BT172" s="224"/>
      <c r="BU172" s="224"/>
      <c r="BV172" s="224"/>
      <c r="BW172" s="224"/>
      <c r="BX172" s="224"/>
      <c r="BY172" s="224"/>
      <c r="BZ172" s="224"/>
      <c r="CA172" s="224"/>
      <c r="CB172" s="224"/>
      <c r="CC172" s="224"/>
      <c r="CD172" s="224"/>
      <c r="CE172" s="224"/>
      <c r="CF172" s="224"/>
      <c r="CG172" s="224"/>
      <c r="CH172" s="224"/>
      <c r="CI172" s="224"/>
      <c r="CJ172" s="224"/>
      <c r="CK172" s="224"/>
      <c r="CL172" s="224"/>
      <c r="CM172" s="224"/>
      <c r="CN172" s="224"/>
      <c r="CO172" s="224"/>
      <c r="CP172" s="224"/>
      <c r="CQ172" s="224"/>
      <c r="CR172" s="224"/>
      <c r="CS172" s="224"/>
      <c r="CT172" s="224"/>
      <c r="CU172" s="224"/>
      <c r="CV172" s="224"/>
      <c r="CW172" s="224"/>
      <c r="CX172" s="224"/>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c r="EI172" s="224"/>
      <c r="EJ172" s="224"/>
      <c r="EK172" s="224"/>
      <c r="EL172" s="224"/>
      <c r="EM172" s="224"/>
      <c r="EN172" s="224"/>
      <c r="EO172" s="224"/>
      <c r="EP172" s="224"/>
      <c r="EQ172" s="224"/>
      <c r="ER172" s="224"/>
      <c r="ES172" s="224"/>
      <c r="ET172" s="224"/>
      <c r="EU172" s="224"/>
      <c r="EV172" s="224"/>
      <c r="EW172" s="224"/>
      <c r="EX172" s="224"/>
      <c r="EY172" s="224"/>
      <c r="EZ172" s="224"/>
      <c r="FA172" s="224"/>
      <c r="FB172" s="224"/>
      <c r="FC172" s="224"/>
      <c r="FD172" s="224"/>
      <c r="FE172" s="224"/>
      <c r="FF172" s="224"/>
      <c r="FG172" s="224"/>
      <c r="FH172" s="224"/>
      <c r="FI172" s="224"/>
      <c r="FJ172" s="224"/>
      <c r="FK172" s="224"/>
      <c r="FL172" s="224"/>
      <c r="FM172" s="224"/>
      <c r="FN172" s="224"/>
      <c r="FO172" s="224"/>
      <c r="FP172" s="224"/>
      <c r="FQ172" s="224"/>
      <c r="FR172" s="224"/>
      <c r="FS172" s="224"/>
      <c r="FT172" s="224"/>
      <c r="FU172" s="224"/>
      <c r="FV172" s="224"/>
      <c r="FW172" s="224"/>
      <c r="FX172" s="224"/>
      <c r="FY172" s="224"/>
      <c r="FZ172" s="224"/>
      <c r="GA172" s="224"/>
      <c r="GB172" s="224"/>
      <c r="GC172" s="224"/>
      <c r="GD172" s="224"/>
      <c r="GE172" s="224"/>
      <c r="GF172" s="224"/>
      <c r="GG172" s="224"/>
      <c r="GH172" s="224"/>
      <c r="GI172" s="224"/>
      <c r="GJ172" s="224"/>
      <c r="GK172" s="224"/>
      <c r="GL172" s="224"/>
      <c r="GM172" s="224"/>
      <c r="GN172" s="224"/>
      <c r="GO172" s="224"/>
      <c r="GP172" s="218"/>
      <c r="GQ172" s="244"/>
      <c r="GR172" s="244"/>
      <c r="GS172" s="244"/>
      <c r="GT172" s="244"/>
      <c r="GU172" s="244"/>
      <c r="GV172" s="226"/>
      <c r="GW172" s="244"/>
      <c r="GX172" s="226"/>
      <c r="GY172" s="226"/>
      <c r="GZ172" s="226"/>
      <c r="HA172" s="226"/>
      <c r="HB172" s="226"/>
      <c r="HC172" s="227"/>
      <c r="HD172" s="228"/>
      <c r="HE172" s="228"/>
      <c r="HF172" s="276">
        <f t="shared" si="96"/>
        <v>0</v>
      </c>
      <c r="HG172" s="276">
        <f>List1_1[[#This Row],[HR 1 Rate 
(autofill)]]*List1_1[[#This Row],[HR 1 Effort ]]</f>
        <v>0</v>
      </c>
      <c r="HH172" s="229"/>
      <c r="HI172" s="228"/>
      <c r="HJ172" s="276">
        <f t="shared" si="97"/>
        <v>0</v>
      </c>
      <c r="HK172" s="276">
        <f>List1_1[[#This Row],[HR 2 Effort ]]*List1_1[[#This Row],[HR 2 Rate 
(autofill)]]</f>
        <v>0</v>
      </c>
      <c r="HL172" s="228"/>
      <c r="HM172" s="228"/>
      <c r="HN172" s="276">
        <f t="shared" si="98"/>
        <v>0</v>
      </c>
      <c r="HO172" s="276">
        <f>List1_1[[#This Row],[HR 3 Rate 
(autofill)]]*List1_1[[#This Row],[HR 3 Effort ]]</f>
        <v>0</v>
      </c>
      <c r="HP172" s="229"/>
      <c r="HQ172" s="228"/>
      <c r="HR172" s="276">
        <f t="shared" si="99"/>
        <v>0</v>
      </c>
      <c r="HS172" s="276">
        <f>List1_1[[#This Row],[HR 4 Rate 
(autofill)]]*List1_1[[#This Row],[HR 4 Effort ]]</f>
        <v>0</v>
      </c>
      <c r="HT172" s="229"/>
      <c r="HU172" s="230">
        <f>List1_1[[#This Row],[HR 1 cost estimate
(autofill)]]+List1_1[[#This Row],[HR 2 cost estimate 
(autofill)]]+List1_1[[#This Row],[HR 3 cost estimate 
(autofill)]]+List1_1[[#This Row],[HR 4 cost estimate 
(autofill)]]</f>
        <v>0</v>
      </c>
      <c r="HV172" s="229"/>
      <c r="HW172" s="229"/>
      <c r="HX172" s="231">
        <f>List1_1[[#This Row],[HR subtotal]]+List1_1[[#This Row],[Estimated Cost of goods &amp; materials / other]]</f>
        <v>0</v>
      </c>
      <c r="HY172" s="232">
        <f>(List1_1[[#This Row],[Total Estimated Cost ]]*List1_1[[#This Row],[Percent Complete]])/100</f>
        <v>0</v>
      </c>
      <c r="HZ172" s="233">
        <f t="shared" ref="HZ172:IK187" si="120">IF($O172="",0,IF(EOMONTH($O172,0)=EOMONTH(HZ$8,0),$HX172,0))</f>
        <v>0</v>
      </c>
      <c r="IA172" s="233">
        <f t="shared" si="120"/>
        <v>0</v>
      </c>
      <c r="IB172" s="233">
        <f t="shared" si="120"/>
        <v>0</v>
      </c>
      <c r="IC172" s="233">
        <f t="shared" si="120"/>
        <v>0</v>
      </c>
      <c r="ID172" s="233">
        <f t="shared" si="120"/>
        <v>0</v>
      </c>
      <c r="IE172" s="233">
        <f t="shared" si="120"/>
        <v>0</v>
      </c>
      <c r="IF172" s="233">
        <f t="shared" si="120"/>
        <v>0</v>
      </c>
      <c r="IG172" s="233">
        <f t="shared" si="120"/>
        <v>0</v>
      </c>
      <c r="IH172" s="233">
        <f t="shared" si="120"/>
        <v>0</v>
      </c>
      <c r="II172" s="233">
        <f t="shared" si="120"/>
        <v>0</v>
      </c>
      <c r="IJ172" s="233">
        <f t="shared" si="120"/>
        <v>0</v>
      </c>
      <c r="IK172" s="233">
        <f t="shared" si="120"/>
        <v>0</v>
      </c>
      <c r="IL172" s="233">
        <f t="shared" si="101"/>
        <v>0</v>
      </c>
      <c r="IM172" s="245">
        <f t="shared" si="102"/>
        <v>0</v>
      </c>
      <c r="IN172" s="246">
        <f t="shared" si="103"/>
        <v>0</v>
      </c>
      <c r="IO172" s="235"/>
      <c r="IP172" s="236">
        <f>List1_1[[#This Row],[Total Estimated Cost ]]-List1_1[[#This Row],[Actual Cost]]</f>
        <v>0</v>
      </c>
      <c r="IQ172" s="237"/>
      <c r="IR172" s="237"/>
      <c r="IS172" s="238"/>
      <c r="IT172" s="239"/>
      <c r="IU172" s="240">
        <f t="shared" ref="IU172:IU199" si="121">(IF($HD172=$IU$10,$HE172,IF($HH172=$IU$10,$HI172,IF($HL172=$IU$10,$HM172,IF($HP172=$IU$10,$HQ172,0)))))</f>
        <v>0</v>
      </c>
      <c r="IV172" s="240">
        <f t="shared" ref="IV172:IV199" si="122">(IF($HD172=$IV$10,$HE172,IF($HH172=$IV$10,$HI172,IF($HL172=$IV$10,$HM172,IF($HP172=$IV$10,$HQ172,0)))))</f>
        <v>0</v>
      </c>
      <c r="IW172" s="240">
        <f t="shared" ref="IW172:IW199" si="123">(IF($HD172=$IW$10,$HE172,IF($HH172=$IW$10,$HI172,IF($HL172=$IW$10,$HM172,IF($HP172=$IW$10,$HQ172,0)))))</f>
        <v>0</v>
      </c>
      <c r="IX172" s="240">
        <f t="shared" ref="IX172:IX199" si="124">(IF($HD172=$IX$10,$HE172,IF($HH172=$IX$10,$HI172,IF($HL172=$IX$10,$HM172,IF($HP172=$IX$10,$HQ172,0)))))</f>
        <v>0</v>
      </c>
      <c r="IY172" s="240">
        <f t="shared" ref="IY172:IY199" si="125">(IF($HD172=$IY$10,$HE172,IF($HH172=$IY$10,$HI172,IF($HL172=$IY$10,$HM172,IF($HP172=$IY$10,$HQ172,0)))))</f>
        <v>0</v>
      </c>
      <c r="IZ172" s="240">
        <f t="shared" ref="IZ172:IZ199" si="126">(IF($HD172=$IZ$10,$HE172,IF($HH172=$IZ$10,$HI172,IF($HL172=$IZ$10,$HM172,IF($HP172=$IZ$10,$HQ172,0)))))</f>
        <v>0</v>
      </c>
      <c r="JA172" s="240">
        <f t="shared" ref="JA172:JA199" si="127">(IF($HD172=$JA$10,$HE172,IF($HH172=$JA$10,$HI172,IF($HL172=$JA$10,$HM172,IF($HP172=$JA$10,$HQ172,0)))))</f>
        <v>0</v>
      </c>
      <c r="JB172" s="240">
        <f t="shared" ref="JB172:JB199" si="128">(IF($HD172=$JB$10,$HE172,IF($HH172=$JB$10,$HI172,IF($HL172=$JB$10,$HM172,IF($HP172=$JB$10,$HQ172,0)))))</f>
        <v>0</v>
      </c>
      <c r="JC172" s="240">
        <f t="shared" ref="JC172:JC199" si="129">(IF($HD172=$JC$10,$HE172,IF($HH172=$JC$10,$HI172,IF($HL172=$JC$10,$HM172,IF($HP172=$JC$10,$HQ172,0)))))</f>
        <v>0</v>
      </c>
      <c r="JD172" s="240">
        <f t="shared" ref="JD172:JD199" si="130">(IF($HD172=$JD$10,$HE172,IF($HH172=$JD$10,$HI172,IF($HL172=$JD$10,$HM172,IF($HP172=$JD$10,$HQ172,0)))))</f>
        <v>0</v>
      </c>
      <c r="JE172" s="240">
        <f t="shared" ref="JE172:JE199" si="131">(IF($HD172=$JE$10,$HE172,IF($HH172=$JE$10,$HI172,IF($HL172=$JE$10,$HM172,IF($HP172=$JE$10,$HQ172,0)))))</f>
        <v>0</v>
      </c>
      <c r="JF172" s="240">
        <f t="shared" ref="JF172:JF199" si="132">(IF($HD172=$JF$10,$HE172,IF($HH172=$JF$10,$HI172,IF($HL172=$JF$10,$HM172,IF($HP172=$JF$10,$HQ172,0)))))</f>
        <v>0</v>
      </c>
      <c r="JG172" s="240">
        <f t="shared" ref="JG172:JG199" si="133">(IF($HD172=$JG$10,$HE172,IF($HH172=$JG$10,$HI172,IF($HL172=$JG$10,$HM172,IF($HP172=$JG$10,$HQ172,0)))))</f>
        <v>0</v>
      </c>
      <c r="JH172" s="241">
        <f t="shared" ref="JH172:JH199" si="134">(IF($HD172=$JH$10,$HE172,IF($HH172=$JH$10,$HI172,IF($HL172=$JH$10,$HM172,IF($HP172=$JH$10,$HQ172,0)))))</f>
        <v>0</v>
      </c>
      <c r="JI172" s="307"/>
      <c r="JJ172" s="243"/>
    </row>
    <row r="173" spans="1:270" x14ac:dyDescent="0.55000000000000004">
      <c r="A173" s="213">
        <v>162</v>
      </c>
      <c r="B173" s="214"/>
      <c r="C173" s="215"/>
      <c r="D173" s="215"/>
      <c r="E173" s="215"/>
      <c r="F173" s="215"/>
      <c r="G173" s="215"/>
      <c r="H173" s="215"/>
      <c r="I173" s="215" t="s">
        <v>561</v>
      </c>
      <c r="J173" s="216">
        <v>0</v>
      </c>
      <c r="K173" s="217" t="str">
        <f t="shared" si="118"/>
        <v>not done</v>
      </c>
      <c r="L173" s="64"/>
      <c r="M173" s="219"/>
      <c r="N173" s="220" t="e">
        <f>List1_1[[#This Row],[Latest start date]]</f>
        <v>#VALUE!</v>
      </c>
      <c r="O173" s="221" t="str">
        <f t="shared" si="93"/>
        <v/>
      </c>
      <c r="P173" s="222" t="e">
        <f t="shared" si="94"/>
        <v>#VALUE!</v>
      </c>
      <c r="Q173" s="223" t="e">
        <f t="shared" si="95"/>
        <v>#VALUE!</v>
      </c>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4"/>
      <c r="BC173" s="224"/>
      <c r="BD173" s="224"/>
      <c r="BE173" s="224"/>
      <c r="BF173" s="224"/>
      <c r="BG173" s="224"/>
      <c r="BH173" s="224"/>
      <c r="BI173" s="224"/>
      <c r="BJ173" s="224"/>
      <c r="BK173" s="224"/>
      <c r="BL173" s="224"/>
      <c r="BM173" s="224"/>
      <c r="BN173" s="224"/>
      <c r="BO173" s="224"/>
      <c r="BP173" s="224"/>
      <c r="BQ173" s="224"/>
      <c r="BR173" s="224"/>
      <c r="BS173" s="224"/>
      <c r="BT173" s="224"/>
      <c r="BU173" s="224"/>
      <c r="BV173" s="224"/>
      <c r="BW173" s="224"/>
      <c r="BX173" s="224"/>
      <c r="BY173" s="224"/>
      <c r="BZ173" s="224"/>
      <c r="CA173" s="224"/>
      <c r="CB173" s="224"/>
      <c r="CC173" s="224"/>
      <c r="CD173" s="224"/>
      <c r="CE173" s="224"/>
      <c r="CF173" s="224"/>
      <c r="CG173" s="224"/>
      <c r="CH173" s="224"/>
      <c r="CI173" s="224"/>
      <c r="CJ173" s="224"/>
      <c r="CK173" s="224"/>
      <c r="CL173" s="224"/>
      <c r="CM173" s="224"/>
      <c r="CN173" s="224"/>
      <c r="CO173" s="224"/>
      <c r="CP173" s="224"/>
      <c r="CQ173" s="224"/>
      <c r="CR173" s="224"/>
      <c r="CS173" s="224"/>
      <c r="CT173" s="224"/>
      <c r="CU173" s="224"/>
      <c r="CV173" s="224"/>
      <c r="CW173" s="224"/>
      <c r="CX173" s="224"/>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24"/>
      <c r="EH173" s="224"/>
      <c r="EI173" s="224"/>
      <c r="EJ173" s="224"/>
      <c r="EK173" s="224"/>
      <c r="EL173" s="224"/>
      <c r="EM173" s="224"/>
      <c r="EN173" s="224"/>
      <c r="EO173" s="224"/>
      <c r="EP173" s="224"/>
      <c r="EQ173" s="224"/>
      <c r="ER173" s="224"/>
      <c r="ES173" s="224"/>
      <c r="ET173" s="224"/>
      <c r="EU173" s="224"/>
      <c r="EV173" s="224"/>
      <c r="EW173" s="224"/>
      <c r="EX173" s="224"/>
      <c r="EY173" s="224"/>
      <c r="EZ173" s="224"/>
      <c r="FA173" s="224"/>
      <c r="FB173" s="224"/>
      <c r="FC173" s="224"/>
      <c r="FD173" s="224"/>
      <c r="FE173" s="224"/>
      <c r="FF173" s="224"/>
      <c r="FG173" s="224"/>
      <c r="FH173" s="224"/>
      <c r="FI173" s="224"/>
      <c r="FJ173" s="224"/>
      <c r="FK173" s="224"/>
      <c r="FL173" s="224"/>
      <c r="FM173" s="224"/>
      <c r="FN173" s="224"/>
      <c r="FO173" s="224"/>
      <c r="FP173" s="224"/>
      <c r="FQ173" s="224"/>
      <c r="FR173" s="224"/>
      <c r="FS173" s="224"/>
      <c r="FT173" s="224"/>
      <c r="FU173" s="224"/>
      <c r="FV173" s="224"/>
      <c r="FW173" s="224"/>
      <c r="FX173" s="224"/>
      <c r="FY173" s="224"/>
      <c r="FZ173" s="224"/>
      <c r="GA173" s="224"/>
      <c r="GB173" s="224"/>
      <c r="GC173" s="224"/>
      <c r="GD173" s="224"/>
      <c r="GE173" s="224"/>
      <c r="GF173" s="224"/>
      <c r="GG173" s="224"/>
      <c r="GH173" s="224"/>
      <c r="GI173" s="224"/>
      <c r="GJ173" s="224"/>
      <c r="GK173" s="224"/>
      <c r="GL173" s="224"/>
      <c r="GM173" s="224"/>
      <c r="GN173" s="224"/>
      <c r="GO173" s="224"/>
      <c r="GP173" s="218"/>
      <c r="GQ173" s="244"/>
      <c r="GR173" s="244"/>
      <c r="GS173" s="244"/>
      <c r="GT173" s="244"/>
      <c r="GU173" s="244"/>
      <c r="GV173" s="226"/>
      <c r="GW173" s="244"/>
      <c r="GX173" s="226"/>
      <c r="GY173" s="226"/>
      <c r="GZ173" s="226"/>
      <c r="HA173" s="226"/>
      <c r="HB173" s="226"/>
      <c r="HC173" s="227"/>
      <c r="HD173" s="228"/>
      <c r="HE173" s="228"/>
      <c r="HF173" s="276">
        <f t="shared" si="96"/>
        <v>0</v>
      </c>
      <c r="HG173" s="276">
        <f>List1_1[[#This Row],[HR 1 Rate 
(autofill)]]*List1_1[[#This Row],[HR 1 Effort ]]</f>
        <v>0</v>
      </c>
      <c r="HH173" s="229"/>
      <c r="HI173" s="228"/>
      <c r="HJ173" s="276">
        <f t="shared" si="97"/>
        <v>0</v>
      </c>
      <c r="HK173" s="276">
        <f>List1_1[[#This Row],[HR 2 Effort ]]*List1_1[[#This Row],[HR 2 Rate 
(autofill)]]</f>
        <v>0</v>
      </c>
      <c r="HL173" s="228"/>
      <c r="HM173" s="228"/>
      <c r="HN173" s="276">
        <f t="shared" si="98"/>
        <v>0</v>
      </c>
      <c r="HO173" s="276">
        <f>List1_1[[#This Row],[HR 3 Rate 
(autofill)]]*List1_1[[#This Row],[HR 3 Effort ]]</f>
        <v>0</v>
      </c>
      <c r="HP173" s="229"/>
      <c r="HQ173" s="228"/>
      <c r="HR173" s="276">
        <f t="shared" si="99"/>
        <v>0</v>
      </c>
      <c r="HS173" s="276">
        <f>List1_1[[#This Row],[HR 4 Rate 
(autofill)]]*List1_1[[#This Row],[HR 4 Effort ]]</f>
        <v>0</v>
      </c>
      <c r="HT173" s="229"/>
      <c r="HU173" s="230">
        <f>List1_1[[#This Row],[HR 1 cost estimate
(autofill)]]+List1_1[[#This Row],[HR 2 cost estimate 
(autofill)]]+List1_1[[#This Row],[HR 3 cost estimate 
(autofill)]]+List1_1[[#This Row],[HR 4 cost estimate 
(autofill)]]</f>
        <v>0</v>
      </c>
      <c r="HV173" s="229"/>
      <c r="HW173" s="229"/>
      <c r="HX173" s="231">
        <f>List1_1[[#This Row],[HR subtotal]]+List1_1[[#This Row],[Estimated Cost of goods &amp; materials / other]]</f>
        <v>0</v>
      </c>
      <c r="HY173" s="232">
        <f>(List1_1[[#This Row],[Total Estimated Cost ]]*List1_1[[#This Row],[Percent Complete]])/100</f>
        <v>0</v>
      </c>
      <c r="HZ173" s="233">
        <f t="shared" si="120"/>
        <v>0</v>
      </c>
      <c r="IA173" s="233">
        <f t="shared" si="120"/>
        <v>0</v>
      </c>
      <c r="IB173" s="233">
        <f t="shared" si="120"/>
        <v>0</v>
      </c>
      <c r="IC173" s="233">
        <f t="shared" si="120"/>
        <v>0</v>
      </c>
      <c r="ID173" s="233">
        <f t="shared" si="120"/>
        <v>0</v>
      </c>
      <c r="IE173" s="233">
        <f t="shared" si="120"/>
        <v>0</v>
      </c>
      <c r="IF173" s="233">
        <f t="shared" si="120"/>
        <v>0</v>
      </c>
      <c r="IG173" s="233">
        <f t="shared" si="120"/>
        <v>0</v>
      </c>
      <c r="IH173" s="233">
        <f t="shared" si="120"/>
        <v>0</v>
      </c>
      <c r="II173" s="233">
        <f t="shared" si="120"/>
        <v>0</v>
      </c>
      <c r="IJ173" s="233">
        <f t="shared" si="120"/>
        <v>0</v>
      </c>
      <c r="IK173" s="233">
        <f t="shared" si="120"/>
        <v>0</v>
      </c>
      <c r="IL173" s="233">
        <f t="shared" si="101"/>
        <v>0</v>
      </c>
      <c r="IM173" s="245">
        <f t="shared" si="102"/>
        <v>0</v>
      </c>
      <c r="IN173" s="246">
        <f t="shared" si="103"/>
        <v>0</v>
      </c>
      <c r="IO173" s="235"/>
      <c r="IP173" s="236">
        <f>List1_1[[#This Row],[Total Estimated Cost ]]-List1_1[[#This Row],[Actual Cost]]</f>
        <v>0</v>
      </c>
      <c r="IQ173" s="237"/>
      <c r="IR173" s="237"/>
      <c r="IS173" s="238"/>
      <c r="IT173" s="239"/>
      <c r="IU173" s="240">
        <f t="shared" si="121"/>
        <v>0</v>
      </c>
      <c r="IV173" s="240">
        <f t="shared" si="122"/>
        <v>0</v>
      </c>
      <c r="IW173" s="240">
        <f t="shared" si="123"/>
        <v>0</v>
      </c>
      <c r="IX173" s="240">
        <f t="shared" si="124"/>
        <v>0</v>
      </c>
      <c r="IY173" s="240">
        <f t="shared" si="125"/>
        <v>0</v>
      </c>
      <c r="IZ173" s="240">
        <f t="shared" si="126"/>
        <v>0</v>
      </c>
      <c r="JA173" s="240">
        <f t="shared" si="127"/>
        <v>0</v>
      </c>
      <c r="JB173" s="240">
        <f t="shared" si="128"/>
        <v>0</v>
      </c>
      <c r="JC173" s="240">
        <f t="shared" si="129"/>
        <v>0</v>
      </c>
      <c r="JD173" s="240">
        <f t="shared" si="130"/>
        <v>0</v>
      </c>
      <c r="JE173" s="240">
        <f t="shared" si="131"/>
        <v>0</v>
      </c>
      <c r="JF173" s="240">
        <f t="shared" si="132"/>
        <v>0</v>
      </c>
      <c r="JG173" s="240">
        <f t="shared" si="133"/>
        <v>0</v>
      </c>
      <c r="JH173" s="241">
        <f t="shared" si="134"/>
        <v>0</v>
      </c>
      <c r="JI173" s="307"/>
      <c r="JJ173" s="243"/>
    </row>
    <row r="174" spans="1:270" x14ac:dyDescent="0.55000000000000004">
      <c r="A174" s="213">
        <v>163</v>
      </c>
      <c r="B174" s="214"/>
      <c r="C174" s="215"/>
      <c r="D174" s="215"/>
      <c r="E174" s="215"/>
      <c r="F174" s="215"/>
      <c r="G174" s="215"/>
      <c r="H174" s="215"/>
      <c r="I174" s="215" t="s">
        <v>561</v>
      </c>
      <c r="J174" s="216">
        <v>0</v>
      </c>
      <c r="K174" s="217" t="str">
        <f t="shared" si="118"/>
        <v>not done</v>
      </c>
      <c r="L174" s="64"/>
      <c r="M174" s="219"/>
      <c r="N174" s="220" t="e">
        <f>List1_1[[#This Row],[Latest start date]]</f>
        <v>#VALUE!</v>
      </c>
      <c r="O174" s="221" t="str">
        <f t="shared" si="93"/>
        <v/>
      </c>
      <c r="P174" s="222" t="e">
        <f t="shared" si="94"/>
        <v>#VALUE!</v>
      </c>
      <c r="Q174" s="223" t="e">
        <f t="shared" si="95"/>
        <v>#VALUE!</v>
      </c>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c r="AQ174" s="224"/>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4"/>
      <c r="BS174" s="224"/>
      <c r="BT174" s="224"/>
      <c r="BU174" s="224"/>
      <c r="BV174" s="224"/>
      <c r="BW174" s="224"/>
      <c r="BX174" s="224"/>
      <c r="BY174" s="224"/>
      <c r="BZ174" s="224"/>
      <c r="CA174" s="224"/>
      <c r="CB174" s="224"/>
      <c r="CC174" s="224"/>
      <c r="CD174" s="224"/>
      <c r="CE174" s="224"/>
      <c r="CF174" s="224"/>
      <c r="CG174" s="224"/>
      <c r="CH174" s="224"/>
      <c r="CI174" s="224"/>
      <c r="CJ174" s="224"/>
      <c r="CK174" s="224"/>
      <c r="CL174" s="224"/>
      <c r="CM174" s="224"/>
      <c r="CN174" s="224"/>
      <c r="CO174" s="224"/>
      <c r="CP174" s="224"/>
      <c r="CQ174" s="224"/>
      <c r="CR174" s="224"/>
      <c r="CS174" s="224"/>
      <c r="CT174" s="224"/>
      <c r="CU174" s="224"/>
      <c r="CV174" s="224"/>
      <c r="CW174" s="224"/>
      <c r="CX174" s="224"/>
      <c r="CY174" s="224"/>
      <c r="CZ174" s="224"/>
      <c r="DA174" s="224"/>
      <c r="DB174" s="224"/>
      <c r="DC174" s="224"/>
      <c r="DD174" s="224"/>
      <c r="DE174" s="224"/>
      <c r="DF174" s="224"/>
      <c r="DG174" s="224"/>
      <c r="DH174" s="224"/>
      <c r="DI174" s="224"/>
      <c r="DJ174" s="224"/>
      <c r="DK174" s="224"/>
      <c r="DL174" s="224"/>
      <c r="DM174" s="224"/>
      <c r="DN174" s="224"/>
      <c r="DO174" s="224"/>
      <c r="DP174" s="224"/>
      <c r="DQ174" s="224"/>
      <c r="DR174" s="224"/>
      <c r="DS174" s="224"/>
      <c r="DT174" s="224"/>
      <c r="DU174" s="224"/>
      <c r="DV174" s="224"/>
      <c r="DW174" s="224"/>
      <c r="DX174" s="224"/>
      <c r="DY174" s="224"/>
      <c r="DZ174" s="224"/>
      <c r="EA174" s="224"/>
      <c r="EB174" s="224"/>
      <c r="EC174" s="224"/>
      <c r="ED174" s="224"/>
      <c r="EE174" s="224"/>
      <c r="EF174" s="224"/>
      <c r="EG174" s="224"/>
      <c r="EH174" s="224"/>
      <c r="EI174" s="224"/>
      <c r="EJ174" s="224"/>
      <c r="EK174" s="224"/>
      <c r="EL174" s="224"/>
      <c r="EM174" s="224"/>
      <c r="EN174" s="224"/>
      <c r="EO174" s="224"/>
      <c r="EP174" s="224"/>
      <c r="EQ174" s="224"/>
      <c r="ER174" s="224"/>
      <c r="ES174" s="224"/>
      <c r="ET174" s="224"/>
      <c r="EU174" s="224"/>
      <c r="EV174" s="224"/>
      <c r="EW174" s="224"/>
      <c r="EX174" s="224"/>
      <c r="EY174" s="224"/>
      <c r="EZ174" s="224"/>
      <c r="FA174" s="224"/>
      <c r="FB174" s="224"/>
      <c r="FC174" s="224"/>
      <c r="FD174" s="224"/>
      <c r="FE174" s="224"/>
      <c r="FF174" s="224"/>
      <c r="FG174" s="224"/>
      <c r="FH174" s="224"/>
      <c r="FI174" s="224"/>
      <c r="FJ174" s="224"/>
      <c r="FK174" s="224"/>
      <c r="FL174" s="224"/>
      <c r="FM174" s="224"/>
      <c r="FN174" s="224"/>
      <c r="FO174" s="224"/>
      <c r="FP174" s="224"/>
      <c r="FQ174" s="224"/>
      <c r="FR174" s="224"/>
      <c r="FS174" s="224"/>
      <c r="FT174" s="224"/>
      <c r="FU174" s="224"/>
      <c r="FV174" s="224"/>
      <c r="FW174" s="224"/>
      <c r="FX174" s="224"/>
      <c r="FY174" s="224"/>
      <c r="FZ174" s="224"/>
      <c r="GA174" s="224"/>
      <c r="GB174" s="224"/>
      <c r="GC174" s="224"/>
      <c r="GD174" s="224"/>
      <c r="GE174" s="224"/>
      <c r="GF174" s="224"/>
      <c r="GG174" s="224"/>
      <c r="GH174" s="224"/>
      <c r="GI174" s="224"/>
      <c r="GJ174" s="224"/>
      <c r="GK174" s="224"/>
      <c r="GL174" s="224"/>
      <c r="GM174" s="224"/>
      <c r="GN174" s="224"/>
      <c r="GO174" s="224"/>
      <c r="GP174" s="218"/>
      <c r="GQ174" s="244"/>
      <c r="GR174" s="244"/>
      <c r="GS174" s="244"/>
      <c r="GT174" s="244"/>
      <c r="GU174" s="244"/>
      <c r="GV174" s="226"/>
      <c r="GW174" s="244"/>
      <c r="GX174" s="226"/>
      <c r="GY174" s="226"/>
      <c r="GZ174" s="226"/>
      <c r="HA174" s="226"/>
      <c r="HB174" s="226"/>
      <c r="HC174" s="227"/>
      <c r="HD174" s="228"/>
      <c r="HE174" s="228"/>
      <c r="HF174" s="276">
        <f t="shared" si="96"/>
        <v>0</v>
      </c>
      <c r="HG174" s="276">
        <f>List1_1[[#This Row],[HR 1 Rate 
(autofill)]]*List1_1[[#This Row],[HR 1 Effort ]]</f>
        <v>0</v>
      </c>
      <c r="HH174" s="229"/>
      <c r="HI174" s="228"/>
      <c r="HJ174" s="276">
        <f t="shared" si="97"/>
        <v>0</v>
      </c>
      <c r="HK174" s="276">
        <f>List1_1[[#This Row],[HR 2 Effort ]]*List1_1[[#This Row],[HR 2 Rate 
(autofill)]]</f>
        <v>0</v>
      </c>
      <c r="HL174" s="228"/>
      <c r="HM174" s="228"/>
      <c r="HN174" s="276">
        <f t="shared" si="98"/>
        <v>0</v>
      </c>
      <c r="HO174" s="276">
        <f>List1_1[[#This Row],[HR 3 Rate 
(autofill)]]*List1_1[[#This Row],[HR 3 Effort ]]</f>
        <v>0</v>
      </c>
      <c r="HP174" s="229"/>
      <c r="HQ174" s="228"/>
      <c r="HR174" s="276">
        <f t="shared" si="99"/>
        <v>0</v>
      </c>
      <c r="HS174" s="276">
        <f>List1_1[[#This Row],[HR 4 Rate 
(autofill)]]*List1_1[[#This Row],[HR 4 Effort ]]</f>
        <v>0</v>
      </c>
      <c r="HT174" s="229"/>
      <c r="HU174" s="230">
        <f>List1_1[[#This Row],[HR 1 cost estimate
(autofill)]]+List1_1[[#This Row],[HR 2 cost estimate 
(autofill)]]+List1_1[[#This Row],[HR 3 cost estimate 
(autofill)]]+List1_1[[#This Row],[HR 4 cost estimate 
(autofill)]]</f>
        <v>0</v>
      </c>
      <c r="HV174" s="229"/>
      <c r="HW174" s="229"/>
      <c r="HX174" s="231">
        <f>List1_1[[#This Row],[HR subtotal]]+List1_1[[#This Row],[Estimated Cost of goods &amp; materials / other]]</f>
        <v>0</v>
      </c>
      <c r="HY174" s="232">
        <f>(List1_1[[#This Row],[Total Estimated Cost ]]*List1_1[[#This Row],[Percent Complete]])/100</f>
        <v>0</v>
      </c>
      <c r="HZ174" s="233">
        <f t="shared" si="120"/>
        <v>0</v>
      </c>
      <c r="IA174" s="233">
        <f t="shared" si="120"/>
        <v>0</v>
      </c>
      <c r="IB174" s="233">
        <f t="shared" si="120"/>
        <v>0</v>
      </c>
      <c r="IC174" s="233">
        <f t="shared" si="120"/>
        <v>0</v>
      </c>
      <c r="ID174" s="233">
        <f t="shared" si="120"/>
        <v>0</v>
      </c>
      <c r="IE174" s="233">
        <f t="shared" si="120"/>
        <v>0</v>
      </c>
      <c r="IF174" s="233">
        <f t="shared" si="120"/>
        <v>0</v>
      </c>
      <c r="IG174" s="233">
        <f t="shared" si="120"/>
        <v>0</v>
      </c>
      <c r="IH174" s="233">
        <f t="shared" si="120"/>
        <v>0</v>
      </c>
      <c r="II174" s="233">
        <f t="shared" si="120"/>
        <v>0</v>
      </c>
      <c r="IJ174" s="233">
        <f t="shared" si="120"/>
        <v>0</v>
      </c>
      <c r="IK174" s="233">
        <f t="shared" si="120"/>
        <v>0</v>
      </c>
      <c r="IL174" s="233">
        <f t="shared" si="101"/>
        <v>0</v>
      </c>
      <c r="IM174" s="245">
        <f t="shared" si="102"/>
        <v>0</v>
      </c>
      <c r="IN174" s="246">
        <f t="shared" si="103"/>
        <v>0</v>
      </c>
      <c r="IO174" s="235"/>
      <c r="IP174" s="236">
        <f>List1_1[[#This Row],[Total Estimated Cost ]]-List1_1[[#This Row],[Actual Cost]]</f>
        <v>0</v>
      </c>
      <c r="IQ174" s="237"/>
      <c r="IR174" s="237"/>
      <c r="IS174" s="238"/>
      <c r="IT174" s="239"/>
      <c r="IU174" s="240">
        <f t="shared" si="121"/>
        <v>0</v>
      </c>
      <c r="IV174" s="240">
        <f t="shared" si="122"/>
        <v>0</v>
      </c>
      <c r="IW174" s="240">
        <f t="shared" si="123"/>
        <v>0</v>
      </c>
      <c r="IX174" s="240">
        <f t="shared" si="124"/>
        <v>0</v>
      </c>
      <c r="IY174" s="240">
        <f t="shared" si="125"/>
        <v>0</v>
      </c>
      <c r="IZ174" s="240">
        <f t="shared" si="126"/>
        <v>0</v>
      </c>
      <c r="JA174" s="240">
        <f t="shared" si="127"/>
        <v>0</v>
      </c>
      <c r="JB174" s="240">
        <f t="shared" si="128"/>
        <v>0</v>
      </c>
      <c r="JC174" s="240">
        <f t="shared" si="129"/>
        <v>0</v>
      </c>
      <c r="JD174" s="240">
        <f t="shared" si="130"/>
        <v>0</v>
      </c>
      <c r="JE174" s="240">
        <f t="shared" si="131"/>
        <v>0</v>
      </c>
      <c r="JF174" s="240">
        <f t="shared" si="132"/>
        <v>0</v>
      </c>
      <c r="JG174" s="240">
        <f t="shared" si="133"/>
        <v>0</v>
      </c>
      <c r="JH174" s="241">
        <f t="shared" si="134"/>
        <v>0</v>
      </c>
      <c r="JI174" s="307"/>
      <c r="JJ174" s="243"/>
    </row>
    <row r="175" spans="1:270" x14ac:dyDescent="0.55000000000000004">
      <c r="A175" s="213">
        <v>164</v>
      </c>
      <c r="B175" s="214"/>
      <c r="C175" s="215"/>
      <c r="D175" s="215"/>
      <c r="E175" s="215"/>
      <c r="F175" s="215"/>
      <c r="G175" s="215"/>
      <c r="H175" s="215"/>
      <c r="I175" s="215" t="s">
        <v>561</v>
      </c>
      <c r="J175" s="216">
        <v>0</v>
      </c>
      <c r="K175" s="217" t="str">
        <f t="shared" si="118"/>
        <v>not done</v>
      </c>
      <c r="L175" s="64"/>
      <c r="M175" s="219"/>
      <c r="N175" s="220" t="e">
        <f>List1_1[[#This Row],[Latest start date]]</f>
        <v>#VALUE!</v>
      </c>
      <c r="O175" s="221" t="str">
        <f t="shared" si="93"/>
        <v/>
      </c>
      <c r="P175" s="222" t="e">
        <f t="shared" si="94"/>
        <v>#VALUE!</v>
      </c>
      <c r="Q175" s="223" t="e">
        <f t="shared" si="95"/>
        <v>#VALUE!</v>
      </c>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c r="BW175" s="224"/>
      <c r="BX175" s="224"/>
      <c r="BY175" s="224"/>
      <c r="BZ175" s="224"/>
      <c r="CA175" s="224"/>
      <c r="CB175" s="224"/>
      <c r="CC175" s="224"/>
      <c r="CD175" s="224"/>
      <c r="CE175" s="224"/>
      <c r="CF175" s="224"/>
      <c r="CG175" s="224"/>
      <c r="CH175" s="224"/>
      <c r="CI175" s="224"/>
      <c r="CJ175" s="224"/>
      <c r="CK175" s="224"/>
      <c r="CL175" s="224"/>
      <c r="CM175" s="224"/>
      <c r="CN175" s="224"/>
      <c r="CO175" s="224"/>
      <c r="CP175" s="224"/>
      <c r="CQ175" s="224"/>
      <c r="CR175" s="224"/>
      <c r="CS175" s="224"/>
      <c r="CT175" s="224"/>
      <c r="CU175" s="224"/>
      <c r="CV175" s="224"/>
      <c r="CW175" s="224"/>
      <c r="CX175" s="224"/>
      <c r="CY175" s="224"/>
      <c r="CZ175" s="224"/>
      <c r="DA175" s="224"/>
      <c r="DB175" s="224"/>
      <c r="DC175" s="224"/>
      <c r="DD175" s="224"/>
      <c r="DE175" s="224"/>
      <c r="DF175" s="224"/>
      <c r="DG175" s="224"/>
      <c r="DH175" s="224"/>
      <c r="DI175" s="224"/>
      <c r="DJ175" s="224"/>
      <c r="DK175" s="224"/>
      <c r="DL175" s="224"/>
      <c r="DM175" s="224"/>
      <c r="DN175" s="224"/>
      <c r="DO175" s="224"/>
      <c r="DP175" s="224"/>
      <c r="DQ175" s="224"/>
      <c r="DR175" s="224"/>
      <c r="DS175" s="224"/>
      <c r="DT175" s="224"/>
      <c r="DU175" s="224"/>
      <c r="DV175" s="224"/>
      <c r="DW175" s="224"/>
      <c r="DX175" s="224"/>
      <c r="DY175" s="224"/>
      <c r="DZ175" s="224"/>
      <c r="EA175" s="224"/>
      <c r="EB175" s="224"/>
      <c r="EC175" s="224"/>
      <c r="ED175" s="224"/>
      <c r="EE175" s="224"/>
      <c r="EF175" s="224"/>
      <c r="EG175" s="224"/>
      <c r="EH175" s="224"/>
      <c r="EI175" s="224"/>
      <c r="EJ175" s="224"/>
      <c r="EK175" s="224"/>
      <c r="EL175" s="224"/>
      <c r="EM175" s="224"/>
      <c r="EN175" s="224"/>
      <c r="EO175" s="224"/>
      <c r="EP175" s="224"/>
      <c r="EQ175" s="224"/>
      <c r="ER175" s="224"/>
      <c r="ES175" s="224"/>
      <c r="ET175" s="224"/>
      <c r="EU175" s="224"/>
      <c r="EV175" s="224"/>
      <c r="EW175" s="224"/>
      <c r="EX175" s="224"/>
      <c r="EY175" s="224"/>
      <c r="EZ175" s="224"/>
      <c r="FA175" s="224"/>
      <c r="FB175" s="224"/>
      <c r="FC175" s="224"/>
      <c r="FD175" s="224"/>
      <c r="FE175" s="224"/>
      <c r="FF175" s="224"/>
      <c r="FG175" s="224"/>
      <c r="FH175" s="224"/>
      <c r="FI175" s="224"/>
      <c r="FJ175" s="224"/>
      <c r="FK175" s="224"/>
      <c r="FL175" s="224"/>
      <c r="FM175" s="224"/>
      <c r="FN175" s="224"/>
      <c r="FO175" s="224"/>
      <c r="FP175" s="224"/>
      <c r="FQ175" s="224"/>
      <c r="FR175" s="224"/>
      <c r="FS175" s="224"/>
      <c r="FT175" s="224"/>
      <c r="FU175" s="224"/>
      <c r="FV175" s="224"/>
      <c r="FW175" s="224"/>
      <c r="FX175" s="224"/>
      <c r="FY175" s="224"/>
      <c r="FZ175" s="224"/>
      <c r="GA175" s="224"/>
      <c r="GB175" s="224"/>
      <c r="GC175" s="224"/>
      <c r="GD175" s="224"/>
      <c r="GE175" s="224"/>
      <c r="GF175" s="224"/>
      <c r="GG175" s="224"/>
      <c r="GH175" s="224"/>
      <c r="GI175" s="224"/>
      <c r="GJ175" s="224"/>
      <c r="GK175" s="224"/>
      <c r="GL175" s="224"/>
      <c r="GM175" s="224"/>
      <c r="GN175" s="224"/>
      <c r="GO175" s="224"/>
      <c r="GP175" s="218"/>
      <c r="GQ175" s="244"/>
      <c r="GR175" s="244"/>
      <c r="GS175" s="244"/>
      <c r="GT175" s="244"/>
      <c r="GU175" s="244"/>
      <c r="GV175" s="226"/>
      <c r="GW175" s="244"/>
      <c r="GX175" s="226"/>
      <c r="GY175" s="226"/>
      <c r="GZ175" s="226"/>
      <c r="HA175" s="226"/>
      <c r="HB175" s="226"/>
      <c r="HC175" s="227"/>
      <c r="HD175" s="228"/>
      <c r="HE175" s="228"/>
      <c r="HF175" s="276">
        <f t="shared" si="96"/>
        <v>0</v>
      </c>
      <c r="HG175" s="276">
        <f>List1_1[[#This Row],[HR 1 Rate 
(autofill)]]*List1_1[[#This Row],[HR 1 Effort ]]</f>
        <v>0</v>
      </c>
      <c r="HH175" s="229"/>
      <c r="HI175" s="228"/>
      <c r="HJ175" s="276">
        <f t="shared" si="97"/>
        <v>0</v>
      </c>
      <c r="HK175" s="276">
        <f>List1_1[[#This Row],[HR 2 Effort ]]*List1_1[[#This Row],[HR 2 Rate 
(autofill)]]</f>
        <v>0</v>
      </c>
      <c r="HL175" s="228"/>
      <c r="HM175" s="228"/>
      <c r="HN175" s="276">
        <f t="shared" si="98"/>
        <v>0</v>
      </c>
      <c r="HO175" s="276">
        <f>List1_1[[#This Row],[HR 3 Rate 
(autofill)]]*List1_1[[#This Row],[HR 3 Effort ]]</f>
        <v>0</v>
      </c>
      <c r="HP175" s="229"/>
      <c r="HQ175" s="228"/>
      <c r="HR175" s="276">
        <f t="shared" si="99"/>
        <v>0</v>
      </c>
      <c r="HS175" s="276">
        <f>List1_1[[#This Row],[HR 4 Rate 
(autofill)]]*List1_1[[#This Row],[HR 4 Effort ]]</f>
        <v>0</v>
      </c>
      <c r="HT175" s="229"/>
      <c r="HU175" s="230">
        <f>List1_1[[#This Row],[HR 1 cost estimate
(autofill)]]+List1_1[[#This Row],[HR 2 cost estimate 
(autofill)]]+List1_1[[#This Row],[HR 3 cost estimate 
(autofill)]]+List1_1[[#This Row],[HR 4 cost estimate 
(autofill)]]</f>
        <v>0</v>
      </c>
      <c r="HV175" s="229"/>
      <c r="HW175" s="229"/>
      <c r="HX175" s="231">
        <f>List1_1[[#This Row],[HR subtotal]]+List1_1[[#This Row],[Estimated Cost of goods &amp; materials / other]]</f>
        <v>0</v>
      </c>
      <c r="HY175" s="232">
        <f>(List1_1[[#This Row],[Total Estimated Cost ]]*List1_1[[#This Row],[Percent Complete]])/100</f>
        <v>0</v>
      </c>
      <c r="HZ175" s="233">
        <f t="shared" si="120"/>
        <v>0</v>
      </c>
      <c r="IA175" s="233">
        <f t="shared" si="120"/>
        <v>0</v>
      </c>
      <c r="IB175" s="233">
        <f t="shared" si="120"/>
        <v>0</v>
      </c>
      <c r="IC175" s="233">
        <f t="shared" si="120"/>
        <v>0</v>
      </c>
      <c r="ID175" s="233">
        <f t="shared" si="120"/>
        <v>0</v>
      </c>
      <c r="IE175" s="233">
        <f t="shared" si="120"/>
        <v>0</v>
      </c>
      <c r="IF175" s="233">
        <f t="shared" si="120"/>
        <v>0</v>
      </c>
      <c r="IG175" s="233">
        <f t="shared" si="120"/>
        <v>0</v>
      </c>
      <c r="IH175" s="233">
        <f t="shared" si="120"/>
        <v>0</v>
      </c>
      <c r="II175" s="233">
        <f t="shared" si="120"/>
        <v>0</v>
      </c>
      <c r="IJ175" s="233">
        <f t="shared" si="120"/>
        <v>0</v>
      </c>
      <c r="IK175" s="233">
        <f t="shared" si="120"/>
        <v>0</v>
      </c>
      <c r="IL175" s="233">
        <f t="shared" si="101"/>
        <v>0</v>
      </c>
      <c r="IM175" s="245">
        <f t="shared" si="102"/>
        <v>0</v>
      </c>
      <c r="IN175" s="246">
        <f t="shared" si="103"/>
        <v>0</v>
      </c>
      <c r="IO175" s="235"/>
      <c r="IP175" s="236">
        <f>List1_1[[#This Row],[Total Estimated Cost ]]-List1_1[[#This Row],[Actual Cost]]</f>
        <v>0</v>
      </c>
      <c r="IQ175" s="237"/>
      <c r="IR175" s="237"/>
      <c r="IS175" s="238"/>
      <c r="IT175" s="239"/>
      <c r="IU175" s="240">
        <f t="shared" si="121"/>
        <v>0</v>
      </c>
      <c r="IV175" s="240">
        <f t="shared" si="122"/>
        <v>0</v>
      </c>
      <c r="IW175" s="240">
        <f t="shared" si="123"/>
        <v>0</v>
      </c>
      <c r="IX175" s="240">
        <f t="shared" si="124"/>
        <v>0</v>
      </c>
      <c r="IY175" s="240">
        <f t="shared" si="125"/>
        <v>0</v>
      </c>
      <c r="IZ175" s="240">
        <f t="shared" si="126"/>
        <v>0</v>
      </c>
      <c r="JA175" s="240">
        <f t="shared" si="127"/>
        <v>0</v>
      </c>
      <c r="JB175" s="240">
        <f t="shared" si="128"/>
        <v>0</v>
      </c>
      <c r="JC175" s="240">
        <f t="shared" si="129"/>
        <v>0</v>
      </c>
      <c r="JD175" s="240">
        <f t="shared" si="130"/>
        <v>0</v>
      </c>
      <c r="JE175" s="240">
        <f t="shared" si="131"/>
        <v>0</v>
      </c>
      <c r="JF175" s="240">
        <f t="shared" si="132"/>
        <v>0</v>
      </c>
      <c r="JG175" s="240">
        <f t="shared" si="133"/>
        <v>0</v>
      </c>
      <c r="JH175" s="241">
        <f t="shared" si="134"/>
        <v>0</v>
      </c>
      <c r="JI175" s="307"/>
      <c r="JJ175" s="243"/>
    </row>
    <row r="176" spans="1:270" x14ac:dyDescent="0.55000000000000004">
      <c r="A176" s="213">
        <v>165</v>
      </c>
      <c r="B176" s="214"/>
      <c r="C176" s="215"/>
      <c r="D176" s="215"/>
      <c r="E176" s="215"/>
      <c r="F176" s="215"/>
      <c r="G176" s="215"/>
      <c r="H176" s="215"/>
      <c r="I176" s="215" t="s">
        <v>561</v>
      </c>
      <c r="J176" s="216">
        <v>0</v>
      </c>
      <c r="K176" s="217" t="str">
        <f t="shared" si="118"/>
        <v>not done</v>
      </c>
      <c r="L176" s="64"/>
      <c r="M176" s="219"/>
      <c r="N176" s="220" t="e">
        <f>List1_1[[#This Row],[Latest start date]]</f>
        <v>#VALUE!</v>
      </c>
      <c r="O176" s="221" t="str">
        <f t="shared" si="93"/>
        <v/>
      </c>
      <c r="P176" s="222" t="e">
        <f t="shared" si="94"/>
        <v>#VALUE!</v>
      </c>
      <c r="Q176" s="223" t="e">
        <f t="shared" si="95"/>
        <v>#VALUE!</v>
      </c>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c r="BW176" s="224"/>
      <c r="BX176" s="224"/>
      <c r="BY176" s="224"/>
      <c r="BZ176" s="224"/>
      <c r="CA176" s="224"/>
      <c r="CB176" s="224"/>
      <c r="CC176" s="224"/>
      <c r="CD176" s="224"/>
      <c r="CE176" s="224"/>
      <c r="CF176" s="224"/>
      <c r="CG176" s="224"/>
      <c r="CH176" s="224"/>
      <c r="CI176" s="224"/>
      <c r="CJ176" s="224"/>
      <c r="CK176" s="224"/>
      <c r="CL176" s="224"/>
      <c r="CM176" s="224"/>
      <c r="CN176" s="224"/>
      <c r="CO176" s="224"/>
      <c r="CP176" s="224"/>
      <c r="CQ176" s="224"/>
      <c r="CR176" s="224"/>
      <c r="CS176" s="224"/>
      <c r="CT176" s="224"/>
      <c r="CU176" s="224"/>
      <c r="CV176" s="224"/>
      <c r="CW176" s="224"/>
      <c r="CX176" s="224"/>
      <c r="CY176" s="224"/>
      <c r="CZ176" s="224"/>
      <c r="DA176" s="224"/>
      <c r="DB176" s="224"/>
      <c r="DC176" s="224"/>
      <c r="DD176" s="224"/>
      <c r="DE176" s="224"/>
      <c r="DF176" s="224"/>
      <c r="DG176" s="224"/>
      <c r="DH176" s="224"/>
      <c r="DI176" s="224"/>
      <c r="DJ176" s="224"/>
      <c r="DK176" s="224"/>
      <c r="DL176" s="224"/>
      <c r="DM176" s="224"/>
      <c r="DN176" s="224"/>
      <c r="DO176" s="224"/>
      <c r="DP176" s="224"/>
      <c r="DQ176" s="224"/>
      <c r="DR176" s="224"/>
      <c r="DS176" s="224"/>
      <c r="DT176" s="224"/>
      <c r="DU176" s="224"/>
      <c r="DV176" s="224"/>
      <c r="DW176" s="224"/>
      <c r="DX176" s="224"/>
      <c r="DY176" s="224"/>
      <c r="DZ176" s="224"/>
      <c r="EA176" s="224"/>
      <c r="EB176" s="224"/>
      <c r="EC176" s="224"/>
      <c r="ED176" s="224"/>
      <c r="EE176" s="224"/>
      <c r="EF176" s="224"/>
      <c r="EG176" s="224"/>
      <c r="EH176" s="224"/>
      <c r="EI176" s="224"/>
      <c r="EJ176" s="224"/>
      <c r="EK176" s="224"/>
      <c r="EL176" s="224"/>
      <c r="EM176" s="224"/>
      <c r="EN176" s="224"/>
      <c r="EO176" s="224"/>
      <c r="EP176" s="224"/>
      <c r="EQ176" s="224"/>
      <c r="ER176" s="224"/>
      <c r="ES176" s="224"/>
      <c r="ET176" s="224"/>
      <c r="EU176" s="224"/>
      <c r="EV176" s="224"/>
      <c r="EW176" s="224"/>
      <c r="EX176" s="224"/>
      <c r="EY176" s="224"/>
      <c r="EZ176" s="224"/>
      <c r="FA176" s="224"/>
      <c r="FB176" s="224"/>
      <c r="FC176" s="224"/>
      <c r="FD176" s="224"/>
      <c r="FE176" s="224"/>
      <c r="FF176" s="224"/>
      <c r="FG176" s="224"/>
      <c r="FH176" s="224"/>
      <c r="FI176" s="224"/>
      <c r="FJ176" s="224"/>
      <c r="FK176" s="224"/>
      <c r="FL176" s="224"/>
      <c r="FM176" s="224"/>
      <c r="FN176" s="224"/>
      <c r="FO176" s="224"/>
      <c r="FP176" s="224"/>
      <c r="FQ176" s="224"/>
      <c r="FR176" s="224"/>
      <c r="FS176" s="224"/>
      <c r="FT176" s="224"/>
      <c r="FU176" s="224"/>
      <c r="FV176" s="224"/>
      <c r="FW176" s="224"/>
      <c r="FX176" s="224"/>
      <c r="FY176" s="224"/>
      <c r="FZ176" s="224"/>
      <c r="GA176" s="224"/>
      <c r="GB176" s="224"/>
      <c r="GC176" s="224"/>
      <c r="GD176" s="224"/>
      <c r="GE176" s="224"/>
      <c r="GF176" s="224"/>
      <c r="GG176" s="224"/>
      <c r="GH176" s="224"/>
      <c r="GI176" s="224"/>
      <c r="GJ176" s="224"/>
      <c r="GK176" s="224"/>
      <c r="GL176" s="224"/>
      <c r="GM176" s="224"/>
      <c r="GN176" s="224"/>
      <c r="GO176" s="224"/>
      <c r="GP176" s="218"/>
      <c r="GQ176" s="244"/>
      <c r="GR176" s="244"/>
      <c r="GS176" s="244"/>
      <c r="GT176" s="244"/>
      <c r="GU176" s="244"/>
      <c r="GV176" s="226"/>
      <c r="GW176" s="244"/>
      <c r="GX176" s="226"/>
      <c r="GY176" s="226"/>
      <c r="GZ176" s="226"/>
      <c r="HA176" s="226"/>
      <c r="HB176" s="226"/>
      <c r="HC176" s="227"/>
      <c r="HD176" s="228"/>
      <c r="HE176" s="228"/>
      <c r="HF176" s="276">
        <f t="shared" si="96"/>
        <v>0</v>
      </c>
      <c r="HG176" s="276">
        <f>List1_1[[#This Row],[HR 1 Rate 
(autofill)]]*List1_1[[#This Row],[HR 1 Effort ]]</f>
        <v>0</v>
      </c>
      <c r="HH176" s="229"/>
      <c r="HI176" s="228"/>
      <c r="HJ176" s="276">
        <f t="shared" si="97"/>
        <v>0</v>
      </c>
      <c r="HK176" s="276">
        <f>List1_1[[#This Row],[HR 2 Effort ]]*List1_1[[#This Row],[HR 2 Rate 
(autofill)]]</f>
        <v>0</v>
      </c>
      <c r="HL176" s="228"/>
      <c r="HM176" s="228"/>
      <c r="HN176" s="276">
        <f t="shared" si="98"/>
        <v>0</v>
      </c>
      <c r="HO176" s="276">
        <f>List1_1[[#This Row],[HR 3 Rate 
(autofill)]]*List1_1[[#This Row],[HR 3 Effort ]]</f>
        <v>0</v>
      </c>
      <c r="HP176" s="229"/>
      <c r="HQ176" s="228"/>
      <c r="HR176" s="276">
        <f t="shared" si="99"/>
        <v>0</v>
      </c>
      <c r="HS176" s="276">
        <f>List1_1[[#This Row],[HR 4 Rate 
(autofill)]]*List1_1[[#This Row],[HR 4 Effort ]]</f>
        <v>0</v>
      </c>
      <c r="HT176" s="229"/>
      <c r="HU176" s="230">
        <f>List1_1[[#This Row],[HR 1 cost estimate
(autofill)]]+List1_1[[#This Row],[HR 2 cost estimate 
(autofill)]]+List1_1[[#This Row],[HR 3 cost estimate 
(autofill)]]+List1_1[[#This Row],[HR 4 cost estimate 
(autofill)]]</f>
        <v>0</v>
      </c>
      <c r="HV176" s="229"/>
      <c r="HW176" s="229"/>
      <c r="HX176" s="231">
        <f>List1_1[[#This Row],[HR subtotal]]+List1_1[[#This Row],[Estimated Cost of goods &amp; materials / other]]</f>
        <v>0</v>
      </c>
      <c r="HY176" s="232">
        <f>(List1_1[[#This Row],[Total Estimated Cost ]]*List1_1[[#This Row],[Percent Complete]])/100</f>
        <v>0</v>
      </c>
      <c r="HZ176" s="233">
        <f t="shared" si="120"/>
        <v>0</v>
      </c>
      <c r="IA176" s="233">
        <f t="shared" si="120"/>
        <v>0</v>
      </c>
      <c r="IB176" s="233">
        <f t="shared" si="120"/>
        <v>0</v>
      </c>
      <c r="IC176" s="233">
        <f t="shared" si="120"/>
        <v>0</v>
      </c>
      <c r="ID176" s="233">
        <f t="shared" si="120"/>
        <v>0</v>
      </c>
      <c r="IE176" s="233">
        <f t="shared" si="120"/>
        <v>0</v>
      </c>
      <c r="IF176" s="233">
        <f t="shared" si="120"/>
        <v>0</v>
      </c>
      <c r="IG176" s="233">
        <f t="shared" si="120"/>
        <v>0</v>
      </c>
      <c r="IH176" s="233">
        <f t="shared" si="120"/>
        <v>0</v>
      </c>
      <c r="II176" s="233">
        <f t="shared" si="120"/>
        <v>0</v>
      </c>
      <c r="IJ176" s="233">
        <f t="shared" si="120"/>
        <v>0</v>
      </c>
      <c r="IK176" s="233">
        <f t="shared" si="120"/>
        <v>0</v>
      </c>
      <c r="IL176" s="233">
        <f t="shared" si="101"/>
        <v>0</v>
      </c>
      <c r="IM176" s="245">
        <f t="shared" si="102"/>
        <v>0</v>
      </c>
      <c r="IN176" s="246">
        <f t="shared" si="103"/>
        <v>0</v>
      </c>
      <c r="IO176" s="235"/>
      <c r="IP176" s="236">
        <f>List1_1[[#This Row],[Total Estimated Cost ]]-List1_1[[#This Row],[Actual Cost]]</f>
        <v>0</v>
      </c>
      <c r="IQ176" s="237"/>
      <c r="IR176" s="237"/>
      <c r="IS176" s="238"/>
      <c r="IT176" s="239"/>
      <c r="IU176" s="240">
        <f t="shared" si="121"/>
        <v>0</v>
      </c>
      <c r="IV176" s="240">
        <f t="shared" si="122"/>
        <v>0</v>
      </c>
      <c r="IW176" s="240">
        <f t="shared" si="123"/>
        <v>0</v>
      </c>
      <c r="IX176" s="240">
        <f t="shared" si="124"/>
        <v>0</v>
      </c>
      <c r="IY176" s="240">
        <f t="shared" si="125"/>
        <v>0</v>
      </c>
      <c r="IZ176" s="240">
        <f t="shared" si="126"/>
        <v>0</v>
      </c>
      <c r="JA176" s="240">
        <f t="shared" si="127"/>
        <v>0</v>
      </c>
      <c r="JB176" s="240">
        <f t="shared" si="128"/>
        <v>0</v>
      </c>
      <c r="JC176" s="240">
        <f t="shared" si="129"/>
        <v>0</v>
      </c>
      <c r="JD176" s="240">
        <f t="shared" si="130"/>
        <v>0</v>
      </c>
      <c r="JE176" s="240">
        <f t="shared" si="131"/>
        <v>0</v>
      </c>
      <c r="JF176" s="240">
        <f t="shared" si="132"/>
        <v>0</v>
      </c>
      <c r="JG176" s="240">
        <f t="shared" si="133"/>
        <v>0</v>
      </c>
      <c r="JH176" s="241">
        <f t="shared" si="134"/>
        <v>0</v>
      </c>
      <c r="JI176" s="307"/>
      <c r="JJ176" s="243"/>
    </row>
    <row r="177" spans="1:270" x14ac:dyDescent="0.55000000000000004">
      <c r="A177" s="213">
        <v>166</v>
      </c>
      <c r="B177" s="214"/>
      <c r="C177" s="215"/>
      <c r="D177" s="215"/>
      <c r="E177" s="215"/>
      <c r="F177" s="215"/>
      <c r="G177" s="215"/>
      <c r="H177" s="215"/>
      <c r="I177" s="215" t="s">
        <v>561</v>
      </c>
      <c r="J177" s="216">
        <v>0</v>
      </c>
      <c r="K177" s="217" t="str">
        <f t="shared" si="118"/>
        <v>not done</v>
      </c>
      <c r="L177" s="64"/>
      <c r="M177" s="219"/>
      <c r="N177" s="220" t="e">
        <f>List1_1[[#This Row],[Latest start date]]</f>
        <v>#VALUE!</v>
      </c>
      <c r="O177" s="221" t="str">
        <f t="shared" si="93"/>
        <v/>
      </c>
      <c r="P177" s="222" t="e">
        <f t="shared" si="94"/>
        <v>#VALUE!</v>
      </c>
      <c r="Q177" s="223" t="e">
        <f t="shared" si="95"/>
        <v>#VALUE!</v>
      </c>
      <c r="R177" s="224"/>
      <c r="S177" s="224"/>
      <c r="T177" s="224"/>
      <c r="U177" s="224"/>
      <c r="V177" s="224"/>
      <c r="W177" s="224"/>
      <c r="X177" s="224"/>
      <c r="Y177" s="224"/>
      <c r="Z177" s="224"/>
      <c r="AA177" s="224"/>
      <c r="AB177" s="224"/>
      <c r="AC177" s="224"/>
      <c r="AD177" s="224"/>
      <c r="AE177" s="224"/>
      <c r="AF177" s="224"/>
      <c r="AG177" s="224"/>
      <c r="AH177" s="224"/>
      <c r="AI177" s="224"/>
      <c r="AJ177" s="224"/>
      <c r="AK177" s="224"/>
      <c r="AL177" s="224"/>
      <c r="AM177" s="224"/>
      <c r="AN177" s="224"/>
      <c r="AO177" s="224"/>
      <c r="AP177" s="224"/>
      <c r="AQ177" s="224"/>
      <c r="AR177" s="224"/>
      <c r="AS177" s="224"/>
      <c r="AT177" s="224"/>
      <c r="AU177" s="224"/>
      <c r="AV177" s="224"/>
      <c r="AW177" s="224"/>
      <c r="AX177" s="224"/>
      <c r="AY177" s="224"/>
      <c r="AZ177" s="224"/>
      <c r="BA177" s="224"/>
      <c r="BB177" s="224"/>
      <c r="BC177" s="224"/>
      <c r="BD177" s="224"/>
      <c r="BE177" s="224"/>
      <c r="BF177" s="224"/>
      <c r="BG177" s="224"/>
      <c r="BH177" s="224"/>
      <c r="BI177" s="224"/>
      <c r="BJ177" s="224"/>
      <c r="BK177" s="224"/>
      <c r="BL177" s="224"/>
      <c r="BM177" s="224"/>
      <c r="BN177" s="224"/>
      <c r="BO177" s="224"/>
      <c r="BP177" s="224"/>
      <c r="BQ177" s="224"/>
      <c r="BR177" s="224"/>
      <c r="BS177" s="224"/>
      <c r="BT177" s="224"/>
      <c r="BU177" s="224"/>
      <c r="BV177" s="224"/>
      <c r="BW177" s="224"/>
      <c r="BX177" s="224"/>
      <c r="BY177" s="224"/>
      <c r="BZ177" s="224"/>
      <c r="CA177" s="224"/>
      <c r="CB177" s="224"/>
      <c r="CC177" s="224"/>
      <c r="CD177" s="224"/>
      <c r="CE177" s="224"/>
      <c r="CF177" s="224"/>
      <c r="CG177" s="224"/>
      <c r="CH177" s="224"/>
      <c r="CI177" s="224"/>
      <c r="CJ177" s="224"/>
      <c r="CK177" s="224"/>
      <c r="CL177" s="224"/>
      <c r="CM177" s="224"/>
      <c r="CN177" s="224"/>
      <c r="CO177" s="224"/>
      <c r="CP177" s="224"/>
      <c r="CQ177" s="224"/>
      <c r="CR177" s="224"/>
      <c r="CS177" s="224"/>
      <c r="CT177" s="224"/>
      <c r="CU177" s="224"/>
      <c r="CV177" s="224"/>
      <c r="CW177" s="224"/>
      <c r="CX177" s="224"/>
      <c r="CY177" s="224"/>
      <c r="CZ177" s="224"/>
      <c r="DA177" s="224"/>
      <c r="DB177" s="224"/>
      <c r="DC177" s="224"/>
      <c r="DD177" s="224"/>
      <c r="DE177" s="224"/>
      <c r="DF177" s="224"/>
      <c r="DG177" s="224"/>
      <c r="DH177" s="224"/>
      <c r="DI177" s="224"/>
      <c r="DJ177" s="224"/>
      <c r="DK177" s="224"/>
      <c r="DL177" s="224"/>
      <c r="DM177" s="224"/>
      <c r="DN177" s="224"/>
      <c r="DO177" s="224"/>
      <c r="DP177" s="224"/>
      <c r="DQ177" s="224"/>
      <c r="DR177" s="224"/>
      <c r="DS177" s="224"/>
      <c r="DT177" s="224"/>
      <c r="DU177" s="224"/>
      <c r="DV177" s="224"/>
      <c r="DW177" s="224"/>
      <c r="DX177" s="224"/>
      <c r="DY177" s="224"/>
      <c r="DZ177" s="224"/>
      <c r="EA177" s="224"/>
      <c r="EB177" s="224"/>
      <c r="EC177" s="224"/>
      <c r="ED177" s="224"/>
      <c r="EE177" s="224"/>
      <c r="EF177" s="224"/>
      <c r="EG177" s="224"/>
      <c r="EH177" s="224"/>
      <c r="EI177" s="224"/>
      <c r="EJ177" s="224"/>
      <c r="EK177" s="224"/>
      <c r="EL177" s="224"/>
      <c r="EM177" s="224"/>
      <c r="EN177" s="224"/>
      <c r="EO177" s="224"/>
      <c r="EP177" s="224"/>
      <c r="EQ177" s="224"/>
      <c r="ER177" s="224"/>
      <c r="ES177" s="224"/>
      <c r="ET177" s="224"/>
      <c r="EU177" s="224"/>
      <c r="EV177" s="224"/>
      <c r="EW177" s="224"/>
      <c r="EX177" s="224"/>
      <c r="EY177" s="224"/>
      <c r="EZ177" s="224"/>
      <c r="FA177" s="224"/>
      <c r="FB177" s="224"/>
      <c r="FC177" s="224"/>
      <c r="FD177" s="224"/>
      <c r="FE177" s="224"/>
      <c r="FF177" s="224"/>
      <c r="FG177" s="224"/>
      <c r="FH177" s="224"/>
      <c r="FI177" s="224"/>
      <c r="FJ177" s="224"/>
      <c r="FK177" s="224"/>
      <c r="FL177" s="224"/>
      <c r="FM177" s="224"/>
      <c r="FN177" s="224"/>
      <c r="FO177" s="224"/>
      <c r="FP177" s="224"/>
      <c r="FQ177" s="224"/>
      <c r="FR177" s="224"/>
      <c r="FS177" s="224"/>
      <c r="FT177" s="224"/>
      <c r="FU177" s="224"/>
      <c r="FV177" s="224"/>
      <c r="FW177" s="224"/>
      <c r="FX177" s="224"/>
      <c r="FY177" s="224"/>
      <c r="FZ177" s="224"/>
      <c r="GA177" s="224"/>
      <c r="GB177" s="224"/>
      <c r="GC177" s="224"/>
      <c r="GD177" s="224"/>
      <c r="GE177" s="224"/>
      <c r="GF177" s="224"/>
      <c r="GG177" s="224"/>
      <c r="GH177" s="224"/>
      <c r="GI177" s="224"/>
      <c r="GJ177" s="224"/>
      <c r="GK177" s="224"/>
      <c r="GL177" s="224"/>
      <c r="GM177" s="224"/>
      <c r="GN177" s="224"/>
      <c r="GO177" s="224"/>
      <c r="GP177" s="218"/>
      <c r="GQ177" s="244"/>
      <c r="GR177" s="244"/>
      <c r="GS177" s="244"/>
      <c r="GT177" s="244"/>
      <c r="GU177" s="244"/>
      <c r="GV177" s="226"/>
      <c r="GW177" s="244"/>
      <c r="GX177" s="226"/>
      <c r="GY177" s="226"/>
      <c r="GZ177" s="226"/>
      <c r="HA177" s="226"/>
      <c r="HB177" s="226"/>
      <c r="HC177" s="227"/>
      <c r="HD177" s="228"/>
      <c r="HE177" s="228"/>
      <c r="HF177" s="276">
        <f t="shared" si="96"/>
        <v>0</v>
      </c>
      <c r="HG177" s="276">
        <f>List1_1[[#This Row],[HR 1 Rate 
(autofill)]]*List1_1[[#This Row],[HR 1 Effort ]]</f>
        <v>0</v>
      </c>
      <c r="HH177" s="229"/>
      <c r="HI177" s="228"/>
      <c r="HJ177" s="276">
        <f t="shared" si="97"/>
        <v>0</v>
      </c>
      <c r="HK177" s="276">
        <f>List1_1[[#This Row],[HR 2 Effort ]]*List1_1[[#This Row],[HR 2 Rate 
(autofill)]]</f>
        <v>0</v>
      </c>
      <c r="HL177" s="228"/>
      <c r="HM177" s="228"/>
      <c r="HN177" s="276">
        <f t="shared" si="98"/>
        <v>0</v>
      </c>
      <c r="HO177" s="276">
        <f>List1_1[[#This Row],[HR 3 Rate 
(autofill)]]*List1_1[[#This Row],[HR 3 Effort ]]</f>
        <v>0</v>
      </c>
      <c r="HP177" s="229"/>
      <c r="HQ177" s="228"/>
      <c r="HR177" s="276">
        <f t="shared" si="99"/>
        <v>0</v>
      </c>
      <c r="HS177" s="276">
        <f>List1_1[[#This Row],[HR 4 Rate 
(autofill)]]*List1_1[[#This Row],[HR 4 Effort ]]</f>
        <v>0</v>
      </c>
      <c r="HT177" s="229"/>
      <c r="HU177" s="230">
        <f>List1_1[[#This Row],[HR 1 cost estimate
(autofill)]]+List1_1[[#This Row],[HR 2 cost estimate 
(autofill)]]+List1_1[[#This Row],[HR 3 cost estimate 
(autofill)]]+List1_1[[#This Row],[HR 4 cost estimate 
(autofill)]]</f>
        <v>0</v>
      </c>
      <c r="HV177" s="229"/>
      <c r="HW177" s="229"/>
      <c r="HX177" s="231">
        <f>List1_1[[#This Row],[HR subtotal]]+List1_1[[#This Row],[Estimated Cost of goods &amp; materials / other]]</f>
        <v>0</v>
      </c>
      <c r="HY177" s="232">
        <f>(List1_1[[#This Row],[Total Estimated Cost ]]*List1_1[[#This Row],[Percent Complete]])/100</f>
        <v>0</v>
      </c>
      <c r="HZ177" s="233">
        <f t="shared" si="120"/>
        <v>0</v>
      </c>
      <c r="IA177" s="233">
        <f t="shared" si="120"/>
        <v>0</v>
      </c>
      <c r="IB177" s="233">
        <f t="shared" si="120"/>
        <v>0</v>
      </c>
      <c r="IC177" s="233">
        <f t="shared" si="120"/>
        <v>0</v>
      </c>
      <c r="ID177" s="233">
        <f t="shared" si="120"/>
        <v>0</v>
      </c>
      <c r="IE177" s="233">
        <f t="shared" si="120"/>
        <v>0</v>
      </c>
      <c r="IF177" s="233">
        <f t="shared" si="120"/>
        <v>0</v>
      </c>
      <c r="IG177" s="233">
        <f t="shared" si="120"/>
        <v>0</v>
      </c>
      <c r="IH177" s="233">
        <f t="shared" si="120"/>
        <v>0</v>
      </c>
      <c r="II177" s="233">
        <f t="shared" si="120"/>
        <v>0</v>
      </c>
      <c r="IJ177" s="233">
        <f t="shared" si="120"/>
        <v>0</v>
      </c>
      <c r="IK177" s="233">
        <f t="shared" si="120"/>
        <v>0</v>
      </c>
      <c r="IL177" s="233">
        <f t="shared" si="101"/>
        <v>0</v>
      </c>
      <c r="IM177" s="245">
        <f t="shared" si="102"/>
        <v>0</v>
      </c>
      <c r="IN177" s="246">
        <f t="shared" si="103"/>
        <v>0</v>
      </c>
      <c r="IO177" s="235"/>
      <c r="IP177" s="236">
        <f>List1_1[[#This Row],[Total Estimated Cost ]]-List1_1[[#This Row],[Actual Cost]]</f>
        <v>0</v>
      </c>
      <c r="IQ177" s="237"/>
      <c r="IR177" s="237"/>
      <c r="IS177" s="238"/>
      <c r="IT177" s="239"/>
      <c r="IU177" s="240">
        <f t="shared" si="121"/>
        <v>0</v>
      </c>
      <c r="IV177" s="240">
        <f t="shared" si="122"/>
        <v>0</v>
      </c>
      <c r="IW177" s="240">
        <f t="shared" si="123"/>
        <v>0</v>
      </c>
      <c r="IX177" s="240">
        <f t="shared" si="124"/>
        <v>0</v>
      </c>
      <c r="IY177" s="240">
        <f t="shared" si="125"/>
        <v>0</v>
      </c>
      <c r="IZ177" s="240">
        <f t="shared" si="126"/>
        <v>0</v>
      </c>
      <c r="JA177" s="240">
        <f t="shared" si="127"/>
        <v>0</v>
      </c>
      <c r="JB177" s="240">
        <f t="shared" si="128"/>
        <v>0</v>
      </c>
      <c r="JC177" s="240">
        <f t="shared" si="129"/>
        <v>0</v>
      </c>
      <c r="JD177" s="240">
        <f t="shared" si="130"/>
        <v>0</v>
      </c>
      <c r="JE177" s="240">
        <f t="shared" si="131"/>
        <v>0</v>
      </c>
      <c r="JF177" s="240">
        <f t="shared" si="132"/>
        <v>0</v>
      </c>
      <c r="JG177" s="240">
        <f t="shared" si="133"/>
        <v>0</v>
      </c>
      <c r="JH177" s="241">
        <f t="shared" si="134"/>
        <v>0</v>
      </c>
      <c r="JI177" s="307"/>
      <c r="JJ177" s="243"/>
    </row>
    <row r="178" spans="1:270" x14ac:dyDescent="0.55000000000000004">
      <c r="A178" s="213">
        <v>167</v>
      </c>
      <c r="B178" s="214"/>
      <c r="C178" s="215"/>
      <c r="D178" s="215"/>
      <c r="E178" s="215"/>
      <c r="F178" s="215"/>
      <c r="G178" s="215"/>
      <c r="H178" s="215"/>
      <c r="I178" s="215" t="s">
        <v>561</v>
      </c>
      <c r="J178" s="216">
        <v>0</v>
      </c>
      <c r="K178" s="217" t="str">
        <f t="shared" si="118"/>
        <v>not done</v>
      </c>
      <c r="L178" s="64"/>
      <c r="M178" s="219"/>
      <c r="N178" s="220" t="e">
        <f>List1_1[[#This Row],[Latest start date]]</f>
        <v>#VALUE!</v>
      </c>
      <c r="O178" s="221" t="str">
        <f t="shared" si="93"/>
        <v/>
      </c>
      <c r="P178" s="222" t="e">
        <f t="shared" si="94"/>
        <v>#VALUE!</v>
      </c>
      <c r="Q178" s="223" t="e">
        <f t="shared" si="95"/>
        <v>#VALUE!</v>
      </c>
      <c r="R178" s="224"/>
      <c r="S178" s="224"/>
      <c r="T178" s="224"/>
      <c r="U178" s="224"/>
      <c r="V178" s="224"/>
      <c r="W178" s="224"/>
      <c r="X178" s="224"/>
      <c r="Y178" s="224"/>
      <c r="Z178" s="224"/>
      <c r="AA178" s="224"/>
      <c r="AB178" s="224"/>
      <c r="AC178" s="224"/>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224"/>
      <c r="AY178" s="224"/>
      <c r="AZ178" s="224"/>
      <c r="BA178" s="224"/>
      <c r="BB178" s="224"/>
      <c r="BC178" s="224"/>
      <c r="BD178" s="224"/>
      <c r="BE178" s="224"/>
      <c r="BF178" s="224"/>
      <c r="BG178" s="224"/>
      <c r="BH178" s="224"/>
      <c r="BI178" s="224"/>
      <c r="BJ178" s="224"/>
      <c r="BK178" s="224"/>
      <c r="BL178" s="224"/>
      <c r="BM178" s="224"/>
      <c r="BN178" s="224"/>
      <c r="BO178" s="224"/>
      <c r="BP178" s="224"/>
      <c r="BQ178" s="224"/>
      <c r="BR178" s="224"/>
      <c r="BS178" s="224"/>
      <c r="BT178" s="224"/>
      <c r="BU178" s="224"/>
      <c r="BV178" s="224"/>
      <c r="BW178" s="224"/>
      <c r="BX178" s="224"/>
      <c r="BY178" s="224"/>
      <c r="BZ178" s="224"/>
      <c r="CA178" s="224"/>
      <c r="CB178" s="224"/>
      <c r="CC178" s="224"/>
      <c r="CD178" s="224"/>
      <c r="CE178" s="224"/>
      <c r="CF178" s="224"/>
      <c r="CG178" s="224"/>
      <c r="CH178" s="224"/>
      <c r="CI178" s="224"/>
      <c r="CJ178" s="224"/>
      <c r="CK178" s="224"/>
      <c r="CL178" s="224"/>
      <c r="CM178" s="224"/>
      <c r="CN178" s="224"/>
      <c r="CO178" s="224"/>
      <c r="CP178" s="224"/>
      <c r="CQ178" s="224"/>
      <c r="CR178" s="224"/>
      <c r="CS178" s="224"/>
      <c r="CT178" s="224"/>
      <c r="CU178" s="224"/>
      <c r="CV178" s="224"/>
      <c r="CW178" s="224"/>
      <c r="CX178" s="224"/>
      <c r="CY178" s="224"/>
      <c r="CZ178" s="224"/>
      <c r="DA178" s="224"/>
      <c r="DB178" s="224"/>
      <c r="DC178" s="224"/>
      <c r="DD178" s="224"/>
      <c r="DE178" s="224"/>
      <c r="DF178" s="224"/>
      <c r="DG178" s="224"/>
      <c r="DH178" s="224"/>
      <c r="DI178" s="224"/>
      <c r="DJ178" s="224"/>
      <c r="DK178" s="224"/>
      <c r="DL178" s="224"/>
      <c r="DM178" s="224"/>
      <c r="DN178" s="224"/>
      <c r="DO178" s="224"/>
      <c r="DP178" s="224"/>
      <c r="DQ178" s="224"/>
      <c r="DR178" s="224"/>
      <c r="DS178" s="224"/>
      <c r="DT178" s="224"/>
      <c r="DU178" s="224"/>
      <c r="DV178" s="224"/>
      <c r="DW178" s="224"/>
      <c r="DX178" s="224"/>
      <c r="DY178" s="224"/>
      <c r="DZ178" s="224"/>
      <c r="EA178" s="224"/>
      <c r="EB178" s="224"/>
      <c r="EC178" s="224"/>
      <c r="ED178" s="224"/>
      <c r="EE178" s="224"/>
      <c r="EF178" s="224"/>
      <c r="EG178" s="224"/>
      <c r="EH178" s="224"/>
      <c r="EI178" s="224"/>
      <c r="EJ178" s="224"/>
      <c r="EK178" s="224"/>
      <c r="EL178" s="224"/>
      <c r="EM178" s="224"/>
      <c r="EN178" s="224"/>
      <c r="EO178" s="224"/>
      <c r="EP178" s="224"/>
      <c r="EQ178" s="224"/>
      <c r="ER178" s="224"/>
      <c r="ES178" s="224"/>
      <c r="ET178" s="224"/>
      <c r="EU178" s="224"/>
      <c r="EV178" s="224"/>
      <c r="EW178" s="224"/>
      <c r="EX178" s="224"/>
      <c r="EY178" s="224"/>
      <c r="EZ178" s="224"/>
      <c r="FA178" s="224"/>
      <c r="FB178" s="224"/>
      <c r="FC178" s="224"/>
      <c r="FD178" s="224"/>
      <c r="FE178" s="224"/>
      <c r="FF178" s="224"/>
      <c r="FG178" s="224"/>
      <c r="FH178" s="224"/>
      <c r="FI178" s="224"/>
      <c r="FJ178" s="224"/>
      <c r="FK178" s="224"/>
      <c r="FL178" s="224"/>
      <c r="FM178" s="224"/>
      <c r="FN178" s="224"/>
      <c r="FO178" s="224"/>
      <c r="FP178" s="224"/>
      <c r="FQ178" s="224"/>
      <c r="FR178" s="224"/>
      <c r="FS178" s="224"/>
      <c r="FT178" s="224"/>
      <c r="FU178" s="224"/>
      <c r="FV178" s="224"/>
      <c r="FW178" s="224"/>
      <c r="FX178" s="224"/>
      <c r="FY178" s="224"/>
      <c r="FZ178" s="224"/>
      <c r="GA178" s="224"/>
      <c r="GB178" s="224"/>
      <c r="GC178" s="224"/>
      <c r="GD178" s="224"/>
      <c r="GE178" s="224"/>
      <c r="GF178" s="224"/>
      <c r="GG178" s="224"/>
      <c r="GH178" s="224"/>
      <c r="GI178" s="224"/>
      <c r="GJ178" s="224"/>
      <c r="GK178" s="224"/>
      <c r="GL178" s="224"/>
      <c r="GM178" s="224"/>
      <c r="GN178" s="224"/>
      <c r="GO178" s="224"/>
      <c r="GP178" s="218"/>
      <c r="GQ178" s="244"/>
      <c r="GR178" s="244"/>
      <c r="GS178" s="244"/>
      <c r="GT178" s="244"/>
      <c r="GU178" s="244"/>
      <c r="GV178" s="226"/>
      <c r="GW178" s="244"/>
      <c r="GX178" s="226"/>
      <c r="GY178" s="226"/>
      <c r="GZ178" s="226"/>
      <c r="HA178" s="226"/>
      <c r="HB178" s="226"/>
      <c r="HC178" s="227"/>
      <c r="HD178" s="228"/>
      <c r="HE178" s="228"/>
      <c r="HF178" s="276">
        <f t="shared" si="96"/>
        <v>0</v>
      </c>
      <c r="HG178" s="276">
        <f>List1_1[[#This Row],[HR 1 Rate 
(autofill)]]*List1_1[[#This Row],[HR 1 Effort ]]</f>
        <v>0</v>
      </c>
      <c r="HH178" s="229"/>
      <c r="HI178" s="228"/>
      <c r="HJ178" s="276">
        <f t="shared" si="97"/>
        <v>0</v>
      </c>
      <c r="HK178" s="276">
        <f>List1_1[[#This Row],[HR 2 Effort ]]*List1_1[[#This Row],[HR 2 Rate 
(autofill)]]</f>
        <v>0</v>
      </c>
      <c r="HL178" s="228"/>
      <c r="HM178" s="228"/>
      <c r="HN178" s="276">
        <f t="shared" si="98"/>
        <v>0</v>
      </c>
      <c r="HO178" s="276">
        <f>List1_1[[#This Row],[HR 3 Rate 
(autofill)]]*List1_1[[#This Row],[HR 3 Effort ]]</f>
        <v>0</v>
      </c>
      <c r="HP178" s="229"/>
      <c r="HQ178" s="228"/>
      <c r="HR178" s="276">
        <f t="shared" si="99"/>
        <v>0</v>
      </c>
      <c r="HS178" s="276">
        <f>List1_1[[#This Row],[HR 4 Rate 
(autofill)]]*List1_1[[#This Row],[HR 4 Effort ]]</f>
        <v>0</v>
      </c>
      <c r="HT178" s="229"/>
      <c r="HU178" s="230">
        <f>List1_1[[#This Row],[HR 1 cost estimate
(autofill)]]+List1_1[[#This Row],[HR 2 cost estimate 
(autofill)]]+List1_1[[#This Row],[HR 3 cost estimate 
(autofill)]]+List1_1[[#This Row],[HR 4 cost estimate 
(autofill)]]</f>
        <v>0</v>
      </c>
      <c r="HV178" s="229"/>
      <c r="HW178" s="229"/>
      <c r="HX178" s="231">
        <f>List1_1[[#This Row],[HR subtotal]]+List1_1[[#This Row],[Estimated Cost of goods &amp; materials / other]]</f>
        <v>0</v>
      </c>
      <c r="HY178" s="232">
        <f>(List1_1[[#This Row],[Total Estimated Cost ]]*List1_1[[#This Row],[Percent Complete]])/100</f>
        <v>0</v>
      </c>
      <c r="HZ178" s="233">
        <f t="shared" si="120"/>
        <v>0</v>
      </c>
      <c r="IA178" s="233">
        <f t="shared" si="120"/>
        <v>0</v>
      </c>
      <c r="IB178" s="233">
        <f t="shared" si="120"/>
        <v>0</v>
      </c>
      <c r="IC178" s="233">
        <f t="shared" si="120"/>
        <v>0</v>
      </c>
      <c r="ID178" s="233">
        <f t="shared" si="120"/>
        <v>0</v>
      </c>
      <c r="IE178" s="233">
        <f t="shared" si="120"/>
        <v>0</v>
      </c>
      <c r="IF178" s="233">
        <f t="shared" si="120"/>
        <v>0</v>
      </c>
      <c r="IG178" s="233">
        <f t="shared" si="120"/>
        <v>0</v>
      </c>
      <c r="IH178" s="233">
        <f t="shared" si="120"/>
        <v>0</v>
      </c>
      <c r="II178" s="233">
        <f t="shared" si="120"/>
        <v>0</v>
      </c>
      <c r="IJ178" s="233">
        <f t="shared" si="120"/>
        <v>0</v>
      </c>
      <c r="IK178" s="233">
        <f t="shared" si="120"/>
        <v>0</v>
      </c>
      <c r="IL178" s="233">
        <f t="shared" si="101"/>
        <v>0</v>
      </c>
      <c r="IM178" s="245">
        <f t="shared" si="102"/>
        <v>0</v>
      </c>
      <c r="IN178" s="246">
        <f t="shared" si="103"/>
        <v>0</v>
      </c>
      <c r="IO178" s="235"/>
      <c r="IP178" s="236">
        <f>List1_1[[#This Row],[Total Estimated Cost ]]-List1_1[[#This Row],[Actual Cost]]</f>
        <v>0</v>
      </c>
      <c r="IQ178" s="237"/>
      <c r="IR178" s="237"/>
      <c r="IS178" s="238"/>
      <c r="IT178" s="239"/>
      <c r="IU178" s="240">
        <f t="shared" si="121"/>
        <v>0</v>
      </c>
      <c r="IV178" s="240">
        <f t="shared" si="122"/>
        <v>0</v>
      </c>
      <c r="IW178" s="240">
        <f t="shared" si="123"/>
        <v>0</v>
      </c>
      <c r="IX178" s="240">
        <f t="shared" si="124"/>
        <v>0</v>
      </c>
      <c r="IY178" s="240">
        <f t="shared" si="125"/>
        <v>0</v>
      </c>
      <c r="IZ178" s="240">
        <f t="shared" si="126"/>
        <v>0</v>
      </c>
      <c r="JA178" s="240">
        <f t="shared" si="127"/>
        <v>0</v>
      </c>
      <c r="JB178" s="240">
        <f t="shared" si="128"/>
        <v>0</v>
      </c>
      <c r="JC178" s="240">
        <f t="shared" si="129"/>
        <v>0</v>
      </c>
      <c r="JD178" s="240">
        <f t="shared" si="130"/>
        <v>0</v>
      </c>
      <c r="JE178" s="240">
        <f t="shared" si="131"/>
        <v>0</v>
      </c>
      <c r="JF178" s="240">
        <f t="shared" si="132"/>
        <v>0</v>
      </c>
      <c r="JG178" s="240">
        <f t="shared" si="133"/>
        <v>0</v>
      </c>
      <c r="JH178" s="241">
        <f t="shared" si="134"/>
        <v>0</v>
      </c>
      <c r="JI178" s="307"/>
      <c r="JJ178" s="243"/>
    </row>
    <row r="179" spans="1:270" x14ac:dyDescent="0.55000000000000004">
      <c r="A179" s="213">
        <v>168</v>
      </c>
      <c r="B179" s="214"/>
      <c r="C179" s="215"/>
      <c r="D179" s="215"/>
      <c r="E179" s="215"/>
      <c r="F179" s="215"/>
      <c r="G179" s="215"/>
      <c r="H179" s="215"/>
      <c r="I179" s="215" t="s">
        <v>561</v>
      </c>
      <c r="J179" s="216">
        <v>0</v>
      </c>
      <c r="K179" s="217" t="str">
        <f t="shared" si="118"/>
        <v>not done</v>
      </c>
      <c r="L179" s="64"/>
      <c r="M179" s="219"/>
      <c r="N179" s="220" t="e">
        <f>List1_1[[#This Row],[Latest start date]]</f>
        <v>#VALUE!</v>
      </c>
      <c r="O179" s="221" t="str">
        <f t="shared" si="93"/>
        <v/>
      </c>
      <c r="P179" s="222" t="e">
        <f t="shared" si="94"/>
        <v>#VALUE!</v>
      </c>
      <c r="Q179" s="223" t="e">
        <f t="shared" si="95"/>
        <v>#VALUE!</v>
      </c>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224"/>
      <c r="AY179" s="224"/>
      <c r="AZ179" s="224"/>
      <c r="BA179" s="224"/>
      <c r="BB179" s="224"/>
      <c r="BC179" s="224"/>
      <c r="BD179" s="224"/>
      <c r="BE179" s="224"/>
      <c r="BF179" s="224"/>
      <c r="BG179" s="224"/>
      <c r="BH179" s="224"/>
      <c r="BI179" s="224"/>
      <c r="BJ179" s="224"/>
      <c r="BK179" s="224"/>
      <c r="BL179" s="224"/>
      <c r="BM179" s="224"/>
      <c r="BN179" s="224"/>
      <c r="BO179" s="224"/>
      <c r="BP179" s="224"/>
      <c r="BQ179" s="224"/>
      <c r="BR179" s="224"/>
      <c r="BS179" s="224"/>
      <c r="BT179" s="224"/>
      <c r="BU179" s="224"/>
      <c r="BV179" s="224"/>
      <c r="BW179" s="224"/>
      <c r="BX179" s="224"/>
      <c r="BY179" s="224"/>
      <c r="BZ179" s="224"/>
      <c r="CA179" s="224"/>
      <c r="CB179" s="224"/>
      <c r="CC179" s="224"/>
      <c r="CD179" s="224"/>
      <c r="CE179" s="224"/>
      <c r="CF179" s="224"/>
      <c r="CG179" s="224"/>
      <c r="CH179" s="224"/>
      <c r="CI179" s="224"/>
      <c r="CJ179" s="224"/>
      <c r="CK179" s="224"/>
      <c r="CL179" s="224"/>
      <c r="CM179" s="224"/>
      <c r="CN179" s="224"/>
      <c r="CO179" s="224"/>
      <c r="CP179" s="224"/>
      <c r="CQ179" s="224"/>
      <c r="CR179" s="224"/>
      <c r="CS179" s="224"/>
      <c r="CT179" s="224"/>
      <c r="CU179" s="224"/>
      <c r="CV179" s="224"/>
      <c r="CW179" s="224"/>
      <c r="CX179" s="224"/>
      <c r="CY179" s="224"/>
      <c r="CZ179" s="224"/>
      <c r="DA179" s="224"/>
      <c r="DB179" s="224"/>
      <c r="DC179" s="224"/>
      <c r="DD179" s="224"/>
      <c r="DE179" s="224"/>
      <c r="DF179" s="224"/>
      <c r="DG179" s="224"/>
      <c r="DH179" s="224"/>
      <c r="DI179" s="224"/>
      <c r="DJ179" s="224"/>
      <c r="DK179" s="224"/>
      <c r="DL179" s="224"/>
      <c r="DM179" s="224"/>
      <c r="DN179" s="224"/>
      <c r="DO179" s="224"/>
      <c r="DP179" s="224"/>
      <c r="DQ179" s="224"/>
      <c r="DR179" s="224"/>
      <c r="DS179" s="224"/>
      <c r="DT179" s="224"/>
      <c r="DU179" s="224"/>
      <c r="DV179" s="224"/>
      <c r="DW179" s="224"/>
      <c r="DX179" s="224"/>
      <c r="DY179" s="224"/>
      <c r="DZ179" s="224"/>
      <c r="EA179" s="224"/>
      <c r="EB179" s="224"/>
      <c r="EC179" s="224"/>
      <c r="ED179" s="224"/>
      <c r="EE179" s="224"/>
      <c r="EF179" s="224"/>
      <c r="EG179" s="224"/>
      <c r="EH179" s="224"/>
      <c r="EI179" s="224"/>
      <c r="EJ179" s="224"/>
      <c r="EK179" s="224"/>
      <c r="EL179" s="224"/>
      <c r="EM179" s="224"/>
      <c r="EN179" s="224"/>
      <c r="EO179" s="224"/>
      <c r="EP179" s="224"/>
      <c r="EQ179" s="224"/>
      <c r="ER179" s="224"/>
      <c r="ES179" s="224"/>
      <c r="ET179" s="224"/>
      <c r="EU179" s="224"/>
      <c r="EV179" s="224"/>
      <c r="EW179" s="224"/>
      <c r="EX179" s="224"/>
      <c r="EY179" s="224"/>
      <c r="EZ179" s="224"/>
      <c r="FA179" s="224"/>
      <c r="FB179" s="224"/>
      <c r="FC179" s="224"/>
      <c r="FD179" s="224"/>
      <c r="FE179" s="224"/>
      <c r="FF179" s="224"/>
      <c r="FG179" s="224"/>
      <c r="FH179" s="224"/>
      <c r="FI179" s="224"/>
      <c r="FJ179" s="224"/>
      <c r="FK179" s="224"/>
      <c r="FL179" s="224"/>
      <c r="FM179" s="224"/>
      <c r="FN179" s="224"/>
      <c r="FO179" s="224"/>
      <c r="FP179" s="224"/>
      <c r="FQ179" s="224"/>
      <c r="FR179" s="224"/>
      <c r="FS179" s="224"/>
      <c r="FT179" s="224"/>
      <c r="FU179" s="224"/>
      <c r="FV179" s="224"/>
      <c r="FW179" s="224"/>
      <c r="FX179" s="224"/>
      <c r="FY179" s="224"/>
      <c r="FZ179" s="224"/>
      <c r="GA179" s="224"/>
      <c r="GB179" s="224"/>
      <c r="GC179" s="224"/>
      <c r="GD179" s="224"/>
      <c r="GE179" s="224"/>
      <c r="GF179" s="224"/>
      <c r="GG179" s="224"/>
      <c r="GH179" s="224"/>
      <c r="GI179" s="224"/>
      <c r="GJ179" s="224"/>
      <c r="GK179" s="224"/>
      <c r="GL179" s="224"/>
      <c r="GM179" s="224"/>
      <c r="GN179" s="224"/>
      <c r="GO179" s="224"/>
      <c r="GP179" s="218"/>
      <c r="GQ179" s="244"/>
      <c r="GR179" s="244"/>
      <c r="GS179" s="244"/>
      <c r="GT179" s="244"/>
      <c r="GU179" s="244"/>
      <c r="GV179" s="226"/>
      <c r="GW179" s="244"/>
      <c r="GX179" s="226"/>
      <c r="GY179" s="226"/>
      <c r="GZ179" s="226"/>
      <c r="HA179" s="226"/>
      <c r="HB179" s="226"/>
      <c r="HC179" s="227"/>
      <c r="HD179" s="228"/>
      <c r="HE179" s="228"/>
      <c r="HF179" s="276">
        <f t="shared" si="96"/>
        <v>0</v>
      </c>
      <c r="HG179" s="276">
        <f>List1_1[[#This Row],[HR 1 Rate 
(autofill)]]*List1_1[[#This Row],[HR 1 Effort ]]</f>
        <v>0</v>
      </c>
      <c r="HH179" s="229"/>
      <c r="HI179" s="228"/>
      <c r="HJ179" s="276">
        <f t="shared" si="97"/>
        <v>0</v>
      </c>
      <c r="HK179" s="276">
        <f>List1_1[[#This Row],[HR 2 Effort ]]*List1_1[[#This Row],[HR 2 Rate 
(autofill)]]</f>
        <v>0</v>
      </c>
      <c r="HL179" s="228"/>
      <c r="HM179" s="228"/>
      <c r="HN179" s="276">
        <f t="shared" si="98"/>
        <v>0</v>
      </c>
      <c r="HO179" s="276">
        <f>List1_1[[#This Row],[HR 3 Rate 
(autofill)]]*List1_1[[#This Row],[HR 3 Effort ]]</f>
        <v>0</v>
      </c>
      <c r="HP179" s="229"/>
      <c r="HQ179" s="228"/>
      <c r="HR179" s="276">
        <f t="shared" si="99"/>
        <v>0</v>
      </c>
      <c r="HS179" s="276">
        <f>List1_1[[#This Row],[HR 4 Rate 
(autofill)]]*List1_1[[#This Row],[HR 4 Effort ]]</f>
        <v>0</v>
      </c>
      <c r="HT179" s="229"/>
      <c r="HU179" s="230">
        <f>List1_1[[#This Row],[HR 1 cost estimate
(autofill)]]+List1_1[[#This Row],[HR 2 cost estimate 
(autofill)]]+List1_1[[#This Row],[HR 3 cost estimate 
(autofill)]]+List1_1[[#This Row],[HR 4 cost estimate 
(autofill)]]</f>
        <v>0</v>
      </c>
      <c r="HV179" s="229"/>
      <c r="HW179" s="229"/>
      <c r="HX179" s="231">
        <f>List1_1[[#This Row],[HR subtotal]]+List1_1[[#This Row],[Estimated Cost of goods &amp; materials / other]]</f>
        <v>0</v>
      </c>
      <c r="HY179" s="232">
        <f>(List1_1[[#This Row],[Total Estimated Cost ]]*List1_1[[#This Row],[Percent Complete]])/100</f>
        <v>0</v>
      </c>
      <c r="HZ179" s="233">
        <f t="shared" si="120"/>
        <v>0</v>
      </c>
      <c r="IA179" s="233">
        <f t="shared" si="120"/>
        <v>0</v>
      </c>
      <c r="IB179" s="233">
        <f t="shared" si="120"/>
        <v>0</v>
      </c>
      <c r="IC179" s="233">
        <f t="shared" si="120"/>
        <v>0</v>
      </c>
      <c r="ID179" s="233">
        <f t="shared" si="120"/>
        <v>0</v>
      </c>
      <c r="IE179" s="233">
        <f t="shared" si="120"/>
        <v>0</v>
      </c>
      <c r="IF179" s="233">
        <f t="shared" si="120"/>
        <v>0</v>
      </c>
      <c r="IG179" s="233">
        <f t="shared" si="120"/>
        <v>0</v>
      </c>
      <c r="IH179" s="233">
        <f t="shared" si="120"/>
        <v>0</v>
      </c>
      <c r="II179" s="233">
        <f t="shared" si="120"/>
        <v>0</v>
      </c>
      <c r="IJ179" s="233">
        <f t="shared" si="120"/>
        <v>0</v>
      </c>
      <c r="IK179" s="233">
        <f t="shared" si="120"/>
        <v>0</v>
      </c>
      <c r="IL179" s="233">
        <f t="shared" si="101"/>
        <v>0</v>
      </c>
      <c r="IM179" s="245">
        <f t="shared" si="102"/>
        <v>0</v>
      </c>
      <c r="IN179" s="246">
        <f t="shared" si="103"/>
        <v>0</v>
      </c>
      <c r="IO179" s="235"/>
      <c r="IP179" s="236">
        <f>List1_1[[#This Row],[Total Estimated Cost ]]-List1_1[[#This Row],[Actual Cost]]</f>
        <v>0</v>
      </c>
      <c r="IQ179" s="237"/>
      <c r="IR179" s="237"/>
      <c r="IS179" s="238"/>
      <c r="IT179" s="239"/>
      <c r="IU179" s="240">
        <f t="shared" si="121"/>
        <v>0</v>
      </c>
      <c r="IV179" s="240">
        <f t="shared" si="122"/>
        <v>0</v>
      </c>
      <c r="IW179" s="240">
        <f t="shared" si="123"/>
        <v>0</v>
      </c>
      <c r="IX179" s="240">
        <f t="shared" si="124"/>
        <v>0</v>
      </c>
      <c r="IY179" s="240">
        <f t="shared" si="125"/>
        <v>0</v>
      </c>
      <c r="IZ179" s="240">
        <f t="shared" si="126"/>
        <v>0</v>
      </c>
      <c r="JA179" s="240">
        <f t="shared" si="127"/>
        <v>0</v>
      </c>
      <c r="JB179" s="240">
        <f t="shared" si="128"/>
        <v>0</v>
      </c>
      <c r="JC179" s="240">
        <f t="shared" si="129"/>
        <v>0</v>
      </c>
      <c r="JD179" s="240">
        <f t="shared" si="130"/>
        <v>0</v>
      </c>
      <c r="JE179" s="240">
        <f t="shared" si="131"/>
        <v>0</v>
      </c>
      <c r="JF179" s="240">
        <f t="shared" si="132"/>
        <v>0</v>
      </c>
      <c r="JG179" s="240">
        <f t="shared" si="133"/>
        <v>0</v>
      </c>
      <c r="JH179" s="241">
        <f t="shared" si="134"/>
        <v>0</v>
      </c>
      <c r="JI179" s="307"/>
      <c r="JJ179" s="243"/>
    </row>
    <row r="180" spans="1:270" x14ac:dyDescent="0.55000000000000004">
      <c r="A180" s="213">
        <v>169</v>
      </c>
      <c r="B180" s="214"/>
      <c r="C180" s="215"/>
      <c r="D180" s="215"/>
      <c r="E180" s="215"/>
      <c r="F180" s="215"/>
      <c r="G180" s="215"/>
      <c r="H180" s="215"/>
      <c r="I180" s="215" t="s">
        <v>561</v>
      </c>
      <c r="J180" s="216">
        <v>0</v>
      </c>
      <c r="K180" s="217" t="str">
        <f t="shared" si="118"/>
        <v>not done</v>
      </c>
      <c r="L180" s="64"/>
      <c r="M180" s="219"/>
      <c r="N180" s="220" t="e">
        <f>List1_1[[#This Row],[Latest start date]]</f>
        <v>#VALUE!</v>
      </c>
      <c r="O180" s="221" t="str">
        <f t="shared" si="93"/>
        <v/>
      </c>
      <c r="P180" s="222" t="e">
        <f t="shared" si="94"/>
        <v>#VALUE!</v>
      </c>
      <c r="Q180" s="223" t="e">
        <f t="shared" si="95"/>
        <v>#VALUE!</v>
      </c>
      <c r="R180" s="224"/>
      <c r="S180" s="224"/>
      <c r="T180" s="224"/>
      <c r="U180" s="224"/>
      <c r="V180" s="224"/>
      <c r="W180" s="224"/>
      <c r="X180" s="224"/>
      <c r="Y180" s="224"/>
      <c r="Z180" s="224"/>
      <c r="AA180" s="224"/>
      <c r="AB180" s="224"/>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224"/>
      <c r="AY180" s="224"/>
      <c r="AZ180" s="224"/>
      <c r="BA180" s="224"/>
      <c r="BB180" s="224"/>
      <c r="BC180" s="224"/>
      <c r="BD180" s="224"/>
      <c r="BE180" s="224"/>
      <c r="BF180" s="224"/>
      <c r="BG180" s="224"/>
      <c r="BH180" s="224"/>
      <c r="BI180" s="224"/>
      <c r="BJ180" s="224"/>
      <c r="BK180" s="224"/>
      <c r="BL180" s="224"/>
      <c r="BM180" s="224"/>
      <c r="BN180" s="224"/>
      <c r="BO180" s="224"/>
      <c r="BP180" s="224"/>
      <c r="BQ180" s="224"/>
      <c r="BR180" s="224"/>
      <c r="BS180" s="224"/>
      <c r="BT180" s="224"/>
      <c r="BU180" s="224"/>
      <c r="BV180" s="224"/>
      <c r="BW180" s="224"/>
      <c r="BX180" s="224"/>
      <c r="BY180" s="224"/>
      <c r="BZ180" s="224"/>
      <c r="CA180" s="224"/>
      <c r="CB180" s="224"/>
      <c r="CC180" s="224"/>
      <c r="CD180" s="224"/>
      <c r="CE180" s="224"/>
      <c r="CF180" s="224"/>
      <c r="CG180" s="224"/>
      <c r="CH180" s="224"/>
      <c r="CI180" s="224"/>
      <c r="CJ180" s="224"/>
      <c r="CK180" s="224"/>
      <c r="CL180" s="224"/>
      <c r="CM180" s="224"/>
      <c r="CN180" s="224"/>
      <c r="CO180" s="224"/>
      <c r="CP180" s="224"/>
      <c r="CQ180" s="224"/>
      <c r="CR180" s="224"/>
      <c r="CS180" s="224"/>
      <c r="CT180" s="224"/>
      <c r="CU180" s="224"/>
      <c r="CV180" s="224"/>
      <c r="CW180" s="224"/>
      <c r="CX180" s="224"/>
      <c r="CY180" s="224"/>
      <c r="CZ180" s="224"/>
      <c r="DA180" s="224"/>
      <c r="DB180" s="224"/>
      <c r="DC180" s="224"/>
      <c r="DD180" s="224"/>
      <c r="DE180" s="224"/>
      <c r="DF180" s="224"/>
      <c r="DG180" s="224"/>
      <c r="DH180" s="224"/>
      <c r="DI180" s="224"/>
      <c r="DJ180" s="224"/>
      <c r="DK180" s="224"/>
      <c r="DL180" s="224"/>
      <c r="DM180" s="224"/>
      <c r="DN180" s="224"/>
      <c r="DO180" s="224"/>
      <c r="DP180" s="224"/>
      <c r="DQ180" s="224"/>
      <c r="DR180" s="224"/>
      <c r="DS180" s="224"/>
      <c r="DT180" s="224"/>
      <c r="DU180" s="224"/>
      <c r="DV180" s="224"/>
      <c r="DW180" s="224"/>
      <c r="DX180" s="224"/>
      <c r="DY180" s="224"/>
      <c r="DZ180" s="224"/>
      <c r="EA180" s="224"/>
      <c r="EB180" s="224"/>
      <c r="EC180" s="224"/>
      <c r="ED180" s="224"/>
      <c r="EE180" s="224"/>
      <c r="EF180" s="224"/>
      <c r="EG180" s="224"/>
      <c r="EH180" s="224"/>
      <c r="EI180" s="224"/>
      <c r="EJ180" s="224"/>
      <c r="EK180" s="224"/>
      <c r="EL180" s="224"/>
      <c r="EM180" s="224"/>
      <c r="EN180" s="224"/>
      <c r="EO180" s="224"/>
      <c r="EP180" s="224"/>
      <c r="EQ180" s="224"/>
      <c r="ER180" s="224"/>
      <c r="ES180" s="224"/>
      <c r="ET180" s="224"/>
      <c r="EU180" s="224"/>
      <c r="EV180" s="224"/>
      <c r="EW180" s="224"/>
      <c r="EX180" s="224"/>
      <c r="EY180" s="224"/>
      <c r="EZ180" s="224"/>
      <c r="FA180" s="224"/>
      <c r="FB180" s="224"/>
      <c r="FC180" s="224"/>
      <c r="FD180" s="224"/>
      <c r="FE180" s="224"/>
      <c r="FF180" s="224"/>
      <c r="FG180" s="224"/>
      <c r="FH180" s="224"/>
      <c r="FI180" s="224"/>
      <c r="FJ180" s="224"/>
      <c r="FK180" s="224"/>
      <c r="FL180" s="224"/>
      <c r="FM180" s="224"/>
      <c r="FN180" s="224"/>
      <c r="FO180" s="224"/>
      <c r="FP180" s="224"/>
      <c r="FQ180" s="224"/>
      <c r="FR180" s="224"/>
      <c r="FS180" s="224"/>
      <c r="FT180" s="224"/>
      <c r="FU180" s="224"/>
      <c r="FV180" s="224"/>
      <c r="FW180" s="224"/>
      <c r="FX180" s="224"/>
      <c r="FY180" s="224"/>
      <c r="FZ180" s="224"/>
      <c r="GA180" s="224"/>
      <c r="GB180" s="224"/>
      <c r="GC180" s="224"/>
      <c r="GD180" s="224"/>
      <c r="GE180" s="224"/>
      <c r="GF180" s="224"/>
      <c r="GG180" s="224"/>
      <c r="GH180" s="224"/>
      <c r="GI180" s="224"/>
      <c r="GJ180" s="224"/>
      <c r="GK180" s="224"/>
      <c r="GL180" s="224"/>
      <c r="GM180" s="224"/>
      <c r="GN180" s="224"/>
      <c r="GO180" s="224"/>
      <c r="GP180" s="218"/>
      <c r="GQ180" s="244"/>
      <c r="GR180" s="244"/>
      <c r="GS180" s="244"/>
      <c r="GT180" s="244"/>
      <c r="GU180" s="244"/>
      <c r="GV180" s="226"/>
      <c r="GW180" s="244"/>
      <c r="GX180" s="226"/>
      <c r="GY180" s="226"/>
      <c r="GZ180" s="226"/>
      <c r="HA180" s="226"/>
      <c r="HB180" s="226"/>
      <c r="HC180" s="227"/>
      <c r="HD180" s="228"/>
      <c r="HE180" s="228"/>
      <c r="HF180" s="276">
        <f t="shared" si="96"/>
        <v>0</v>
      </c>
      <c r="HG180" s="276">
        <f>List1_1[[#This Row],[HR 1 Rate 
(autofill)]]*List1_1[[#This Row],[HR 1 Effort ]]</f>
        <v>0</v>
      </c>
      <c r="HH180" s="229"/>
      <c r="HI180" s="228"/>
      <c r="HJ180" s="276">
        <f t="shared" si="97"/>
        <v>0</v>
      </c>
      <c r="HK180" s="276">
        <f>List1_1[[#This Row],[HR 2 Effort ]]*List1_1[[#This Row],[HR 2 Rate 
(autofill)]]</f>
        <v>0</v>
      </c>
      <c r="HL180" s="228"/>
      <c r="HM180" s="228"/>
      <c r="HN180" s="276">
        <f t="shared" si="98"/>
        <v>0</v>
      </c>
      <c r="HO180" s="276">
        <f>List1_1[[#This Row],[HR 3 Rate 
(autofill)]]*List1_1[[#This Row],[HR 3 Effort ]]</f>
        <v>0</v>
      </c>
      <c r="HP180" s="229"/>
      <c r="HQ180" s="228"/>
      <c r="HR180" s="276">
        <f t="shared" si="99"/>
        <v>0</v>
      </c>
      <c r="HS180" s="276">
        <f>List1_1[[#This Row],[HR 4 Rate 
(autofill)]]*List1_1[[#This Row],[HR 4 Effort ]]</f>
        <v>0</v>
      </c>
      <c r="HT180" s="229"/>
      <c r="HU180" s="230">
        <f>List1_1[[#This Row],[HR 1 cost estimate
(autofill)]]+List1_1[[#This Row],[HR 2 cost estimate 
(autofill)]]+List1_1[[#This Row],[HR 3 cost estimate 
(autofill)]]+List1_1[[#This Row],[HR 4 cost estimate 
(autofill)]]</f>
        <v>0</v>
      </c>
      <c r="HV180" s="229"/>
      <c r="HW180" s="229"/>
      <c r="HX180" s="231">
        <f>List1_1[[#This Row],[HR subtotal]]+List1_1[[#This Row],[Estimated Cost of goods &amp; materials / other]]</f>
        <v>0</v>
      </c>
      <c r="HY180" s="232">
        <f>(List1_1[[#This Row],[Total Estimated Cost ]]*List1_1[[#This Row],[Percent Complete]])/100</f>
        <v>0</v>
      </c>
      <c r="HZ180" s="233">
        <f t="shared" si="120"/>
        <v>0</v>
      </c>
      <c r="IA180" s="233">
        <f t="shared" si="120"/>
        <v>0</v>
      </c>
      <c r="IB180" s="233">
        <f t="shared" si="120"/>
        <v>0</v>
      </c>
      <c r="IC180" s="233">
        <f t="shared" si="120"/>
        <v>0</v>
      </c>
      <c r="ID180" s="233">
        <f t="shared" si="120"/>
        <v>0</v>
      </c>
      <c r="IE180" s="233">
        <f t="shared" si="120"/>
        <v>0</v>
      </c>
      <c r="IF180" s="233">
        <f t="shared" si="120"/>
        <v>0</v>
      </c>
      <c r="IG180" s="233">
        <f t="shared" si="120"/>
        <v>0</v>
      </c>
      <c r="IH180" s="233">
        <f t="shared" si="120"/>
        <v>0</v>
      </c>
      <c r="II180" s="233">
        <f t="shared" si="120"/>
        <v>0</v>
      </c>
      <c r="IJ180" s="233">
        <f t="shared" si="120"/>
        <v>0</v>
      </c>
      <c r="IK180" s="233">
        <f t="shared" si="120"/>
        <v>0</v>
      </c>
      <c r="IL180" s="233">
        <f t="shared" si="101"/>
        <v>0</v>
      </c>
      <c r="IM180" s="245">
        <f t="shared" si="102"/>
        <v>0</v>
      </c>
      <c r="IN180" s="246">
        <f t="shared" si="103"/>
        <v>0</v>
      </c>
      <c r="IO180" s="235"/>
      <c r="IP180" s="236">
        <f>List1_1[[#This Row],[Total Estimated Cost ]]-List1_1[[#This Row],[Actual Cost]]</f>
        <v>0</v>
      </c>
      <c r="IQ180" s="237"/>
      <c r="IR180" s="237"/>
      <c r="IS180" s="238"/>
      <c r="IT180" s="239"/>
      <c r="IU180" s="240">
        <f t="shared" si="121"/>
        <v>0</v>
      </c>
      <c r="IV180" s="240">
        <f t="shared" si="122"/>
        <v>0</v>
      </c>
      <c r="IW180" s="240">
        <f t="shared" si="123"/>
        <v>0</v>
      </c>
      <c r="IX180" s="240">
        <f t="shared" si="124"/>
        <v>0</v>
      </c>
      <c r="IY180" s="240">
        <f t="shared" si="125"/>
        <v>0</v>
      </c>
      <c r="IZ180" s="240">
        <f t="shared" si="126"/>
        <v>0</v>
      </c>
      <c r="JA180" s="240">
        <f t="shared" si="127"/>
        <v>0</v>
      </c>
      <c r="JB180" s="240">
        <f t="shared" si="128"/>
        <v>0</v>
      </c>
      <c r="JC180" s="240">
        <f t="shared" si="129"/>
        <v>0</v>
      </c>
      <c r="JD180" s="240">
        <f t="shared" si="130"/>
        <v>0</v>
      </c>
      <c r="JE180" s="240">
        <f t="shared" si="131"/>
        <v>0</v>
      </c>
      <c r="JF180" s="240">
        <f t="shared" si="132"/>
        <v>0</v>
      </c>
      <c r="JG180" s="240">
        <f t="shared" si="133"/>
        <v>0</v>
      </c>
      <c r="JH180" s="241">
        <f t="shared" si="134"/>
        <v>0</v>
      </c>
      <c r="JI180" s="307"/>
      <c r="JJ180" s="243"/>
    </row>
    <row r="181" spans="1:270" x14ac:dyDescent="0.55000000000000004">
      <c r="A181" s="213">
        <v>170</v>
      </c>
      <c r="B181" s="214"/>
      <c r="C181" s="215"/>
      <c r="D181" s="215"/>
      <c r="E181" s="215"/>
      <c r="F181" s="215"/>
      <c r="G181" s="215"/>
      <c r="H181" s="215"/>
      <c r="I181" s="215" t="s">
        <v>561</v>
      </c>
      <c r="J181" s="216">
        <v>0</v>
      </c>
      <c r="K181" s="217" t="str">
        <f t="shared" si="118"/>
        <v>not done</v>
      </c>
      <c r="L181" s="64"/>
      <c r="M181" s="219"/>
      <c r="N181" s="220" t="e">
        <f>List1_1[[#This Row],[Latest start date]]</f>
        <v>#VALUE!</v>
      </c>
      <c r="O181" s="221" t="str">
        <f t="shared" si="93"/>
        <v/>
      </c>
      <c r="P181" s="222" t="e">
        <f t="shared" si="94"/>
        <v>#VALUE!</v>
      </c>
      <c r="Q181" s="223" t="e">
        <f t="shared" si="95"/>
        <v>#VALUE!</v>
      </c>
      <c r="R181" s="224"/>
      <c r="S181" s="224"/>
      <c r="T181" s="224"/>
      <c r="U181" s="224"/>
      <c r="V181" s="224"/>
      <c r="W181" s="224"/>
      <c r="X181" s="224"/>
      <c r="Y181" s="224"/>
      <c r="Z181" s="224"/>
      <c r="AA181" s="224"/>
      <c r="AB181" s="224"/>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224"/>
      <c r="AY181" s="224"/>
      <c r="AZ181" s="224"/>
      <c r="BA181" s="224"/>
      <c r="BB181" s="224"/>
      <c r="BC181" s="224"/>
      <c r="BD181" s="224"/>
      <c r="BE181" s="224"/>
      <c r="BF181" s="224"/>
      <c r="BG181" s="224"/>
      <c r="BH181" s="224"/>
      <c r="BI181" s="224"/>
      <c r="BJ181" s="224"/>
      <c r="BK181" s="224"/>
      <c r="BL181" s="224"/>
      <c r="BM181" s="224"/>
      <c r="BN181" s="224"/>
      <c r="BO181" s="224"/>
      <c r="BP181" s="224"/>
      <c r="BQ181" s="224"/>
      <c r="BR181" s="224"/>
      <c r="BS181" s="224"/>
      <c r="BT181" s="224"/>
      <c r="BU181" s="224"/>
      <c r="BV181" s="224"/>
      <c r="BW181" s="224"/>
      <c r="BX181" s="224"/>
      <c r="BY181" s="224"/>
      <c r="BZ181" s="224"/>
      <c r="CA181" s="224"/>
      <c r="CB181" s="224"/>
      <c r="CC181" s="224"/>
      <c r="CD181" s="224"/>
      <c r="CE181" s="224"/>
      <c r="CF181" s="224"/>
      <c r="CG181" s="224"/>
      <c r="CH181" s="224"/>
      <c r="CI181" s="224"/>
      <c r="CJ181" s="224"/>
      <c r="CK181" s="224"/>
      <c r="CL181" s="224"/>
      <c r="CM181" s="224"/>
      <c r="CN181" s="224"/>
      <c r="CO181" s="224"/>
      <c r="CP181" s="224"/>
      <c r="CQ181" s="224"/>
      <c r="CR181" s="224"/>
      <c r="CS181" s="224"/>
      <c r="CT181" s="224"/>
      <c r="CU181" s="224"/>
      <c r="CV181" s="224"/>
      <c r="CW181" s="224"/>
      <c r="CX181" s="224"/>
      <c r="CY181" s="224"/>
      <c r="CZ181" s="224"/>
      <c r="DA181" s="224"/>
      <c r="DB181" s="224"/>
      <c r="DC181" s="224"/>
      <c r="DD181" s="224"/>
      <c r="DE181" s="224"/>
      <c r="DF181" s="224"/>
      <c r="DG181" s="224"/>
      <c r="DH181" s="224"/>
      <c r="DI181" s="224"/>
      <c r="DJ181" s="224"/>
      <c r="DK181" s="224"/>
      <c r="DL181" s="224"/>
      <c r="DM181" s="224"/>
      <c r="DN181" s="224"/>
      <c r="DO181" s="224"/>
      <c r="DP181" s="224"/>
      <c r="DQ181" s="224"/>
      <c r="DR181" s="224"/>
      <c r="DS181" s="224"/>
      <c r="DT181" s="224"/>
      <c r="DU181" s="224"/>
      <c r="DV181" s="224"/>
      <c r="DW181" s="224"/>
      <c r="DX181" s="224"/>
      <c r="DY181" s="224"/>
      <c r="DZ181" s="224"/>
      <c r="EA181" s="224"/>
      <c r="EB181" s="224"/>
      <c r="EC181" s="224"/>
      <c r="ED181" s="224"/>
      <c r="EE181" s="224"/>
      <c r="EF181" s="224"/>
      <c r="EG181" s="224"/>
      <c r="EH181" s="224"/>
      <c r="EI181" s="224"/>
      <c r="EJ181" s="224"/>
      <c r="EK181" s="224"/>
      <c r="EL181" s="224"/>
      <c r="EM181" s="224"/>
      <c r="EN181" s="224"/>
      <c r="EO181" s="224"/>
      <c r="EP181" s="224"/>
      <c r="EQ181" s="224"/>
      <c r="ER181" s="224"/>
      <c r="ES181" s="224"/>
      <c r="ET181" s="224"/>
      <c r="EU181" s="224"/>
      <c r="EV181" s="224"/>
      <c r="EW181" s="224"/>
      <c r="EX181" s="224"/>
      <c r="EY181" s="224"/>
      <c r="EZ181" s="224"/>
      <c r="FA181" s="224"/>
      <c r="FB181" s="224"/>
      <c r="FC181" s="224"/>
      <c r="FD181" s="224"/>
      <c r="FE181" s="224"/>
      <c r="FF181" s="224"/>
      <c r="FG181" s="224"/>
      <c r="FH181" s="224"/>
      <c r="FI181" s="224"/>
      <c r="FJ181" s="224"/>
      <c r="FK181" s="224"/>
      <c r="FL181" s="224"/>
      <c r="FM181" s="224"/>
      <c r="FN181" s="224"/>
      <c r="FO181" s="224"/>
      <c r="FP181" s="224"/>
      <c r="FQ181" s="224"/>
      <c r="FR181" s="224"/>
      <c r="FS181" s="224"/>
      <c r="FT181" s="224"/>
      <c r="FU181" s="224"/>
      <c r="FV181" s="224"/>
      <c r="FW181" s="224"/>
      <c r="FX181" s="224"/>
      <c r="FY181" s="224"/>
      <c r="FZ181" s="224"/>
      <c r="GA181" s="224"/>
      <c r="GB181" s="224"/>
      <c r="GC181" s="224"/>
      <c r="GD181" s="224"/>
      <c r="GE181" s="224"/>
      <c r="GF181" s="224"/>
      <c r="GG181" s="224"/>
      <c r="GH181" s="224"/>
      <c r="GI181" s="224"/>
      <c r="GJ181" s="224"/>
      <c r="GK181" s="224"/>
      <c r="GL181" s="224"/>
      <c r="GM181" s="224"/>
      <c r="GN181" s="224"/>
      <c r="GO181" s="224"/>
      <c r="GP181" s="218"/>
      <c r="GQ181" s="244"/>
      <c r="GR181" s="244"/>
      <c r="GS181" s="244"/>
      <c r="GT181" s="244"/>
      <c r="GU181" s="244"/>
      <c r="GV181" s="226"/>
      <c r="GW181" s="244"/>
      <c r="GX181" s="226"/>
      <c r="GY181" s="226"/>
      <c r="GZ181" s="226"/>
      <c r="HA181" s="226"/>
      <c r="HB181" s="226"/>
      <c r="HC181" s="227"/>
      <c r="HD181" s="228"/>
      <c r="HE181" s="228"/>
      <c r="HF181" s="276">
        <f t="shared" si="96"/>
        <v>0</v>
      </c>
      <c r="HG181" s="276">
        <f>List1_1[[#This Row],[HR 1 Rate 
(autofill)]]*List1_1[[#This Row],[HR 1 Effort ]]</f>
        <v>0</v>
      </c>
      <c r="HH181" s="229"/>
      <c r="HI181" s="228"/>
      <c r="HJ181" s="276">
        <f t="shared" si="97"/>
        <v>0</v>
      </c>
      <c r="HK181" s="276">
        <f>List1_1[[#This Row],[HR 2 Effort ]]*List1_1[[#This Row],[HR 2 Rate 
(autofill)]]</f>
        <v>0</v>
      </c>
      <c r="HL181" s="228"/>
      <c r="HM181" s="228"/>
      <c r="HN181" s="276">
        <f t="shared" si="98"/>
        <v>0</v>
      </c>
      <c r="HO181" s="276">
        <f>List1_1[[#This Row],[HR 3 Rate 
(autofill)]]*List1_1[[#This Row],[HR 3 Effort ]]</f>
        <v>0</v>
      </c>
      <c r="HP181" s="229"/>
      <c r="HQ181" s="228"/>
      <c r="HR181" s="276">
        <f t="shared" si="99"/>
        <v>0</v>
      </c>
      <c r="HS181" s="276">
        <f>List1_1[[#This Row],[HR 4 Rate 
(autofill)]]*List1_1[[#This Row],[HR 4 Effort ]]</f>
        <v>0</v>
      </c>
      <c r="HT181" s="229"/>
      <c r="HU181" s="230">
        <f>List1_1[[#This Row],[HR 1 cost estimate
(autofill)]]+List1_1[[#This Row],[HR 2 cost estimate 
(autofill)]]+List1_1[[#This Row],[HR 3 cost estimate 
(autofill)]]+List1_1[[#This Row],[HR 4 cost estimate 
(autofill)]]</f>
        <v>0</v>
      </c>
      <c r="HV181" s="229"/>
      <c r="HW181" s="229"/>
      <c r="HX181" s="231">
        <f>List1_1[[#This Row],[HR subtotal]]+List1_1[[#This Row],[Estimated Cost of goods &amp; materials / other]]</f>
        <v>0</v>
      </c>
      <c r="HY181" s="232">
        <f>(List1_1[[#This Row],[Total Estimated Cost ]]*List1_1[[#This Row],[Percent Complete]])/100</f>
        <v>0</v>
      </c>
      <c r="HZ181" s="233">
        <f t="shared" si="120"/>
        <v>0</v>
      </c>
      <c r="IA181" s="233">
        <f t="shared" si="120"/>
        <v>0</v>
      </c>
      <c r="IB181" s="233">
        <f t="shared" si="120"/>
        <v>0</v>
      </c>
      <c r="IC181" s="233">
        <f t="shared" si="120"/>
        <v>0</v>
      </c>
      <c r="ID181" s="233">
        <f t="shared" si="120"/>
        <v>0</v>
      </c>
      <c r="IE181" s="233">
        <f t="shared" si="120"/>
        <v>0</v>
      </c>
      <c r="IF181" s="233">
        <f t="shared" si="120"/>
        <v>0</v>
      </c>
      <c r="IG181" s="233">
        <f t="shared" si="120"/>
        <v>0</v>
      </c>
      <c r="IH181" s="233">
        <f t="shared" si="120"/>
        <v>0</v>
      </c>
      <c r="II181" s="233">
        <f t="shared" si="120"/>
        <v>0</v>
      </c>
      <c r="IJ181" s="233">
        <f t="shared" si="120"/>
        <v>0</v>
      </c>
      <c r="IK181" s="233">
        <f t="shared" si="120"/>
        <v>0</v>
      </c>
      <c r="IL181" s="233">
        <f t="shared" si="101"/>
        <v>0</v>
      </c>
      <c r="IM181" s="245">
        <f t="shared" si="102"/>
        <v>0</v>
      </c>
      <c r="IN181" s="246">
        <f t="shared" si="103"/>
        <v>0</v>
      </c>
      <c r="IO181" s="235"/>
      <c r="IP181" s="236">
        <f>List1_1[[#This Row],[Total Estimated Cost ]]-List1_1[[#This Row],[Actual Cost]]</f>
        <v>0</v>
      </c>
      <c r="IQ181" s="237"/>
      <c r="IR181" s="237"/>
      <c r="IS181" s="238"/>
      <c r="IT181" s="239"/>
      <c r="IU181" s="240">
        <f t="shared" si="121"/>
        <v>0</v>
      </c>
      <c r="IV181" s="240">
        <f t="shared" si="122"/>
        <v>0</v>
      </c>
      <c r="IW181" s="240">
        <f t="shared" si="123"/>
        <v>0</v>
      </c>
      <c r="IX181" s="240">
        <f t="shared" si="124"/>
        <v>0</v>
      </c>
      <c r="IY181" s="240">
        <f t="shared" si="125"/>
        <v>0</v>
      </c>
      <c r="IZ181" s="240">
        <f t="shared" si="126"/>
        <v>0</v>
      </c>
      <c r="JA181" s="240">
        <f t="shared" si="127"/>
        <v>0</v>
      </c>
      <c r="JB181" s="240">
        <f t="shared" si="128"/>
        <v>0</v>
      </c>
      <c r="JC181" s="240">
        <f t="shared" si="129"/>
        <v>0</v>
      </c>
      <c r="JD181" s="240">
        <f t="shared" si="130"/>
        <v>0</v>
      </c>
      <c r="JE181" s="240">
        <f t="shared" si="131"/>
        <v>0</v>
      </c>
      <c r="JF181" s="240">
        <f t="shared" si="132"/>
        <v>0</v>
      </c>
      <c r="JG181" s="240">
        <f t="shared" si="133"/>
        <v>0</v>
      </c>
      <c r="JH181" s="241">
        <f t="shared" si="134"/>
        <v>0</v>
      </c>
      <c r="JI181" s="307"/>
      <c r="JJ181" s="243"/>
    </row>
    <row r="182" spans="1:270" x14ac:dyDescent="0.55000000000000004">
      <c r="A182" s="213">
        <v>171</v>
      </c>
      <c r="B182" s="214"/>
      <c r="C182" s="215"/>
      <c r="D182" s="215"/>
      <c r="E182" s="215"/>
      <c r="F182" s="215"/>
      <c r="G182" s="215"/>
      <c r="H182" s="215"/>
      <c r="I182" s="215" t="s">
        <v>561</v>
      </c>
      <c r="J182" s="216">
        <v>0</v>
      </c>
      <c r="K182" s="217" t="str">
        <f t="shared" si="118"/>
        <v>not done</v>
      </c>
      <c r="L182" s="64"/>
      <c r="M182" s="219"/>
      <c r="N182" s="220" t="e">
        <f>List1_1[[#This Row],[Latest start date]]</f>
        <v>#VALUE!</v>
      </c>
      <c r="O182" s="221" t="str">
        <f t="shared" si="93"/>
        <v/>
      </c>
      <c r="P182" s="222" t="e">
        <f t="shared" si="94"/>
        <v>#VALUE!</v>
      </c>
      <c r="Q182" s="223" t="e">
        <f t="shared" si="95"/>
        <v>#VALUE!</v>
      </c>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4"/>
      <c r="AR182" s="224"/>
      <c r="AS182" s="224"/>
      <c r="AT182" s="224"/>
      <c r="AU182" s="224"/>
      <c r="AV182" s="224"/>
      <c r="AW182" s="224"/>
      <c r="AX182" s="224"/>
      <c r="AY182" s="224"/>
      <c r="AZ182" s="224"/>
      <c r="BA182" s="224"/>
      <c r="BB182" s="224"/>
      <c r="BC182" s="224"/>
      <c r="BD182" s="224"/>
      <c r="BE182" s="224"/>
      <c r="BF182" s="224"/>
      <c r="BG182" s="224"/>
      <c r="BH182" s="224"/>
      <c r="BI182" s="224"/>
      <c r="BJ182" s="224"/>
      <c r="BK182" s="224"/>
      <c r="BL182" s="224"/>
      <c r="BM182" s="224"/>
      <c r="BN182" s="224"/>
      <c r="BO182" s="224"/>
      <c r="BP182" s="224"/>
      <c r="BQ182" s="224"/>
      <c r="BR182" s="224"/>
      <c r="BS182" s="224"/>
      <c r="BT182" s="224"/>
      <c r="BU182" s="224"/>
      <c r="BV182" s="224"/>
      <c r="BW182" s="224"/>
      <c r="BX182" s="224"/>
      <c r="BY182" s="224"/>
      <c r="BZ182" s="224"/>
      <c r="CA182" s="224"/>
      <c r="CB182" s="224"/>
      <c r="CC182" s="224"/>
      <c r="CD182" s="224"/>
      <c r="CE182" s="224"/>
      <c r="CF182" s="224"/>
      <c r="CG182" s="224"/>
      <c r="CH182" s="224"/>
      <c r="CI182" s="224"/>
      <c r="CJ182" s="224"/>
      <c r="CK182" s="224"/>
      <c r="CL182" s="224"/>
      <c r="CM182" s="224"/>
      <c r="CN182" s="224"/>
      <c r="CO182" s="224"/>
      <c r="CP182" s="224"/>
      <c r="CQ182" s="224"/>
      <c r="CR182" s="224"/>
      <c r="CS182" s="224"/>
      <c r="CT182" s="224"/>
      <c r="CU182" s="224"/>
      <c r="CV182" s="224"/>
      <c r="CW182" s="224"/>
      <c r="CX182" s="224"/>
      <c r="CY182" s="224"/>
      <c r="CZ182" s="224"/>
      <c r="DA182" s="224"/>
      <c r="DB182" s="224"/>
      <c r="DC182" s="224"/>
      <c r="DD182" s="224"/>
      <c r="DE182" s="224"/>
      <c r="DF182" s="224"/>
      <c r="DG182" s="224"/>
      <c r="DH182" s="224"/>
      <c r="DI182" s="224"/>
      <c r="DJ182" s="224"/>
      <c r="DK182" s="224"/>
      <c r="DL182" s="224"/>
      <c r="DM182" s="224"/>
      <c r="DN182" s="224"/>
      <c r="DO182" s="224"/>
      <c r="DP182" s="224"/>
      <c r="DQ182" s="224"/>
      <c r="DR182" s="224"/>
      <c r="DS182" s="224"/>
      <c r="DT182" s="224"/>
      <c r="DU182" s="224"/>
      <c r="DV182" s="224"/>
      <c r="DW182" s="224"/>
      <c r="DX182" s="224"/>
      <c r="DY182" s="224"/>
      <c r="DZ182" s="224"/>
      <c r="EA182" s="224"/>
      <c r="EB182" s="224"/>
      <c r="EC182" s="224"/>
      <c r="ED182" s="224"/>
      <c r="EE182" s="224"/>
      <c r="EF182" s="224"/>
      <c r="EG182" s="224"/>
      <c r="EH182" s="224"/>
      <c r="EI182" s="224"/>
      <c r="EJ182" s="224"/>
      <c r="EK182" s="224"/>
      <c r="EL182" s="224"/>
      <c r="EM182" s="224"/>
      <c r="EN182" s="224"/>
      <c r="EO182" s="224"/>
      <c r="EP182" s="224"/>
      <c r="EQ182" s="224"/>
      <c r="ER182" s="224"/>
      <c r="ES182" s="224"/>
      <c r="ET182" s="224"/>
      <c r="EU182" s="224"/>
      <c r="EV182" s="224"/>
      <c r="EW182" s="224"/>
      <c r="EX182" s="224"/>
      <c r="EY182" s="224"/>
      <c r="EZ182" s="224"/>
      <c r="FA182" s="224"/>
      <c r="FB182" s="224"/>
      <c r="FC182" s="224"/>
      <c r="FD182" s="224"/>
      <c r="FE182" s="224"/>
      <c r="FF182" s="224"/>
      <c r="FG182" s="224"/>
      <c r="FH182" s="224"/>
      <c r="FI182" s="224"/>
      <c r="FJ182" s="224"/>
      <c r="FK182" s="224"/>
      <c r="FL182" s="224"/>
      <c r="FM182" s="224"/>
      <c r="FN182" s="224"/>
      <c r="FO182" s="224"/>
      <c r="FP182" s="224"/>
      <c r="FQ182" s="224"/>
      <c r="FR182" s="224"/>
      <c r="FS182" s="224"/>
      <c r="FT182" s="224"/>
      <c r="FU182" s="224"/>
      <c r="FV182" s="224"/>
      <c r="FW182" s="224"/>
      <c r="FX182" s="224"/>
      <c r="FY182" s="224"/>
      <c r="FZ182" s="224"/>
      <c r="GA182" s="224"/>
      <c r="GB182" s="224"/>
      <c r="GC182" s="224"/>
      <c r="GD182" s="224"/>
      <c r="GE182" s="224"/>
      <c r="GF182" s="224"/>
      <c r="GG182" s="224"/>
      <c r="GH182" s="224"/>
      <c r="GI182" s="224"/>
      <c r="GJ182" s="224"/>
      <c r="GK182" s="224"/>
      <c r="GL182" s="224"/>
      <c r="GM182" s="224"/>
      <c r="GN182" s="224"/>
      <c r="GO182" s="224"/>
      <c r="GP182" s="218"/>
      <c r="GQ182" s="244"/>
      <c r="GR182" s="244"/>
      <c r="GS182" s="244"/>
      <c r="GT182" s="244"/>
      <c r="GU182" s="244"/>
      <c r="GV182" s="226"/>
      <c r="GW182" s="244"/>
      <c r="GX182" s="226"/>
      <c r="GY182" s="226"/>
      <c r="GZ182" s="226"/>
      <c r="HA182" s="226"/>
      <c r="HB182" s="226"/>
      <c r="HC182" s="227"/>
      <c r="HD182" s="228"/>
      <c r="HE182" s="228"/>
      <c r="HF182" s="276">
        <f t="shared" si="96"/>
        <v>0</v>
      </c>
      <c r="HG182" s="276">
        <f>List1_1[[#This Row],[HR 1 Rate 
(autofill)]]*List1_1[[#This Row],[HR 1 Effort ]]</f>
        <v>0</v>
      </c>
      <c r="HH182" s="229"/>
      <c r="HI182" s="228"/>
      <c r="HJ182" s="276">
        <f t="shared" si="97"/>
        <v>0</v>
      </c>
      <c r="HK182" s="276">
        <f>List1_1[[#This Row],[HR 2 Effort ]]*List1_1[[#This Row],[HR 2 Rate 
(autofill)]]</f>
        <v>0</v>
      </c>
      <c r="HL182" s="228"/>
      <c r="HM182" s="228"/>
      <c r="HN182" s="276">
        <f t="shared" si="98"/>
        <v>0</v>
      </c>
      <c r="HO182" s="276">
        <f>List1_1[[#This Row],[HR 3 Rate 
(autofill)]]*List1_1[[#This Row],[HR 3 Effort ]]</f>
        <v>0</v>
      </c>
      <c r="HP182" s="229"/>
      <c r="HQ182" s="228"/>
      <c r="HR182" s="276">
        <f t="shared" si="99"/>
        <v>0</v>
      </c>
      <c r="HS182" s="276">
        <f>List1_1[[#This Row],[HR 4 Rate 
(autofill)]]*List1_1[[#This Row],[HR 4 Effort ]]</f>
        <v>0</v>
      </c>
      <c r="HT182" s="229"/>
      <c r="HU182" s="230">
        <f>List1_1[[#This Row],[HR 1 cost estimate
(autofill)]]+List1_1[[#This Row],[HR 2 cost estimate 
(autofill)]]+List1_1[[#This Row],[HR 3 cost estimate 
(autofill)]]+List1_1[[#This Row],[HR 4 cost estimate 
(autofill)]]</f>
        <v>0</v>
      </c>
      <c r="HV182" s="229"/>
      <c r="HW182" s="229"/>
      <c r="HX182" s="231">
        <f>List1_1[[#This Row],[HR subtotal]]+List1_1[[#This Row],[Estimated Cost of goods &amp; materials / other]]</f>
        <v>0</v>
      </c>
      <c r="HY182" s="232">
        <f>(List1_1[[#This Row],[Total Estimated Cost ]]*List1_1[[#This Row],[Percent Complete]])/100</f>
        <v>0</v>
      </c>
      <c r="HZ182" s="233">
        <f t="shared" si="120"/>
        <v>0</v>
      </c>
      <c r="IA182" s="233">
        <f t="shared" si="120"/>
        <v>0</v>
      </c>
      <c r="IB182" s="233">
        <f t="shared" si="120"/>
        <v>0</v>
      </c>
      <c r="IC182" s="233">
        <f t="shared" si="120"/>
        <v>0</v>
      </c>
      <c r="ID182" s="233">
        <f t="shared" si="120"/>
        <v>0</v>
      </c>
      <c r="IE182" s="233">
        <f t="shared" si="120"/>
        <v>0</v>
      </c>
      <c r="IF182" s="233">
        <f t="shared" si="120"/>
        <v>0</v>
      </c>
      <c r="IG182" s="233">
        <f t="shared" si="120"/>
        <v>0</v>
      </c>
      <c r="IH182" s="233">
        <f t="shared" si="120"/>
        <v>0</v>
      </c>
      <c r="II182" s="233">
        <f t="shared" si="120"/>
        <v>0</v>
      </c>
      <c r="IJ182" s="233">
        <f t="shared" si="120"/>
        <v>0</v>
      </c>
      <c r="IK182" s="233">
        <f t="shared" si="120"/>
        <v>0</v>
      </c>
      <c r="IL182" s="233">
        <f t="shared" si="101"/>
        <v>0</v>
      </c>
      <c r="IM182" s="245">
        <f t="shared" si="102"/>
        <v>0</v>
      </c>
      <c r="IN182" s="246">
        <f t="shared" si="103"/>
        <v>0</v>
      </c>
      <c r="IO182" s="235"/>
      <c r="IP182" s="236">
        <f>List1_1[[#This Row],[Total Estimated Cost ]]-List1_1[[#This Row],[Actual Cost]]</f>
        <v>0</v>
      </c>
      <c r="IQ182" s="237"/>
      <c r="IR182" s="237"/>
      <c r="IS182" s="238"/>
      <c r="IT182" s="239"/>
      <c r="IU182" s="240">
        <f t="shared" si="121"/>
        <v>0</v>
      </c>
      <c r="IV182" s="240">
        <f t="shared" si="122"/>
        <v>0</v>
      </c>
      <c r="IW182" s="240">
        <f t="shared" si="123"/>
        <v>0</v>
      </c>
      <c r="IX182" s="240">
        <f t="shared" si="124"/>
        <v>0</v>
      </c>
      <c r="IY182" s="240">
        <f t="shared" si="125"/>
        <v>0</v>
      </c>
      <c r="IZ182" s="240">
        <f t="shared" si="126"/>
        <v>0</v>
      </c>
      <c r="JA182" s="240">
        <f t="shared" si="127"/>
        <v>0</v>
      </c>
      <c r="JB182" s="240">
        <f t="shared" si="128"/>
        <v>0</v>
      </c>
      <c r="JC182" s="240">
        <f t="shared" si="129"/>
        <v>0</v>
      </c>
      <c r="JD182" s="240">
        <f t="shared" si="130"/>
        <v>0</v>
      </c>
      <c r="JE182" s="240">
        <f t="shared" si="131"/>
        <v>0</v>
      </c>
      <c r="JF182" s="240">
        <f t="shared" si="132"/>
        <v>0</v>
      </c>
      <c r="JG182" s="240">
        <f t="shared" si="133"/>
        <v>0</v>
      </c>
      <c r="JH182" s="241">
        <f t="shared" si="134"/>
        <v>0</v>
      </c>
      <c r="JI182" s="307"/>
      <c r="JJ182" s="243"/>
    </row>
    <row r="183" spans="1:270" x14ac:dyDescent="0.55000000000000004">
      <c r="A183" s="213">
        <v>172</v>
      </c>
      <c r="B183" s="214"/>
      <c r="C183" s="215"/>
      <c r="D183" s="215"/>
      <c r="E183" s="215"/>
      <c r="F183" s="215"/>
      <c r="G183" s="215"/>
      <c r="H183" s="215"/>
      <c r="I183" s="215" t="s">
        <v>561</v>
      </c>
      <c r="J183" s="216">
        <v>0</v>
      </c>
      <c r="K183" s="217" t="str">
        <f t="shared" si="118"/>
        <v>not done</v>
      </c>
      <c r="L183" s="64"/>
      <c r="M183" s="219"/>
      <c r="N183" s="220" t="e">
        <f>List1_1[[#This Row],[Latest start date]]</f>
        <v>#VALUE!</v>
      </c>
      <c r="O183" s="221" t="str">
        <f t="shared" si="93"/>
        <v/>
      </c>
      <c r="P183" s="222" t="e">
        <f t="shared" si="94"/>
        <v>#VALUE!</v>
      </c>
      <c r="Q183" s="223" t="e">
        <f t="shared" si="95"/>
        <v>#VALUE!</v>
      </c>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224"/>
      <c r="AY183" s="224"/>
      <c r="AZ183" s="224"/>
      <c r="BA183" s="224"/>
      <c r="BB183" s="224"/>
      <c r="BC183" s="224"/>
      <c r="BD183" s="224"/>
      <c r="BE183" s="224"/>
      <c r="BF183" s="224"/>
      <c r="BG183" s="224"/>
      <c r="BH183" s="224"/>
      <c r="BI183" s="224"/>
      <c r="BJ183" s="224"/>
      <c r="BK183" s="224"/>
      <c r="BL183" s="224"/>
      <c r="BM183" s="224"/>
      <c r="BN183" s="224"/>
      <c r="BO183" s="224"/>
      <c r="BP183" s="224"/>
      <c r="BQ183" s="224"/>
      <c r="BR183" s="224"/>
      <c r="BS183" s="224"/>
      <c r="BT183" s="224"/>
      <c r="BU183" s="224"/>
      <c r="BV183" s="224"/>
      <c r="BW183" s="224"/>
      <c r="BX183" s="224"/>
      <c r="BY183" s="224"/>
      <c r="BZ183" s="224"/>
      <c r="CA183" s="224"/>
      <c r="CB183" s="224"/>
      <c r="CC183" s="224"/>
      <c r="CD183" s="224"/>
      <c r="CE183" s="224"/>
      <c r="CF183" s="224"/>
      <c r="CG183" s="224"/>
      <c r="CH183" s="224"/>
      <c r="CI183" s="224"/>
      <c r="CJ183" s="224"/>
      <c r="CK183" s="224"/>
      <c r="CL183" s="224"/>
      <c r="CM183" s="224"/>
      <c r="CN183" s="224"/>
      <c r="CO183" s="224"/>
      <c r="CP183" s="224"/>
      <c r="CQ183" s="224"/>
      <c r="CR183" s="224"/>
      <c r="CS183" s="224"/>
      <c r="CT183" s="224"/>
      <c r="CU183" s="224"/>
      <c r="CV183" s="224"/>
      <c r="CW183" s="224"/>
      <c r="CX183" s="224"/>
      <c r="CY183" s="224"/>
      <c r="CZ183" s="224"/>
      <c r="DA183" s="224"/>
      <c r="DB183" s="224"/>
      <c r="DC183" s="224"/>
      <c r="DD183" s="224"/>
      <c r="DE183" s="224"/>
      <c r="DF183" s="224"/>
      <c r="DG183" s="224"/>
      <c r="DH183" s="224"/>
      <c r="DI183" s="224"/>
      <c r="DJ183" s="224"/>
      <c r="DK183" s="224"/>
      <c r="DL183" s="224"/>
      <c r="DM183" s="224"/>
      <c r="DN183" s="224"/>
      <c r="DO183" s="224"/>
      <c r="DP183" s="224"/>
      <c r="DQ183" s="224"/>
      <c r="DR183" s="224"/>
      <c r="DS183" s="224"/>
      <c r="DT183" s="224"/>
      <c r="DU183" s="224"/>
      <c r="DV183" s="224"/>
      <c r="DW183" s="224"/>
      <c r="DX183" s="224"/>
      <c r="DY183" s="224"/>
      <c r="DZ183" s="224"/>
      <c r="EA183" s="224"/>
      <c r="EB183" s="224"/>
      <c r="EC183" s="224"/>
      <c r="ED183" s="224"/>
      <c r="EE183" s="224"/>
      <c r="EF183" s="224"/>
      <c r="EG183" s="224"/>
      <c r="EH183" s="224"/>
      <c r="EI183" s="224"/>
      <c r="EJ183" s="224"/>
      <c r="EK183" s="224"/>
      <c r="EL183" s="224"/>
      <c r="EM183" s="224"/>
      <c r="EN183" s="224"/>
      <c r="EO183" s="224"/>
      <c r="EP183" s="224"/>
      <c r="EQ183" s="224"/>
      <c r="ER183" s="224"/>
      <c r="ES183" s="224"/>
      <c r="ET183" s="224"/>
      <c r="EU183" s="224"/>
      <c r="EV183" s="224"/>
      <c r="EW183" s="224"/>
      <c r="EX183" s="224"/>
      <c r="EY183" s="224"/>
      <c r="EZ183" s="224"/>
      <c r="FA183" s="224"/>
      <c r="FB183" s="224"/>
      <c r="FC183" s="224"/>
      <c r="FD183" s="224"/>
      <c r="FE183" s="224"/>
      <c r="FF183" s="224"/>
      <c r="FG183" s="224"/>
      <c r="FH183" s="224"/>
      <c r="FI183" s="224"/>
      <c r="FJ183" s="224"/>
      <c r="FK183" s="224"/>
      <c r="FL183" s="224"/>
      <c r="FM183" s="224"/>
      <c r="FN183" s="224"/>
      <c r="FO183" s="224"/>
      <c r="FP183" s="224"/>
      <c r="FQ183" s="224"/>
      <c r="FR183" s="224"/>
      <c r="FS183" s="224"/>
      <c r="FT183" s="224"/>
      <c r="FU183" s="224"/>
      <c r="FV183" s="224"/>
      <c r="FW183" s="224"/>
      <c r="FX183" s="224"/>
      <c r="FY183" s="224"/>
      <c r="FZ183" s="224"/>
      <c r="GA183" s="224"/>
      <c r="GB183" s="224"/>
      <c r="GC183" s="224"/>
      <c r="GD183" s="224"/>
      <c r="GE183" s="224"/>
      <c r="GF183" s="224"/>
      <c r="GG183" s="224"/>
      <c r="GH183" s="224"/>
      <c r="GI183" s="224"/>
      <c r="GJ183" s="224"/>
      <c r="GK183" s="224"/>
      <c r="GL183" s="224"/>
      <c r="GM183" s="224"/>
      <c r="GN183" s="224"/>
      <c r="GO183" s="224"/>
      <c r="GP183" s="218"/>
      <c r="GQ183" s="244"/>
      <c r="GR183" s="244"/>
      <c r="GS183" s="244"/>
      <c r="GT183" s="244"/>
      <c r="GU183" s="244"/>
      <c r="GV183" s="226"/>
      <c r="GW183" s="244"/>
      <c r="GX183" s="226"/>
      <c r="GY183" s="226"/>
      <c r="GZ183" s="226"/>
      <c r="HA183" s="226"/>
      <c r="HB183" s="226"/>
      <c r="HC183" s="227"/>
      <c r="HD183" s="228"/>
      <c r="HE183" s="228"/>
      <c r="HF183" s="276">
        <f t="shared" si="96"/>
        <v>0</v>
      </c>
      <c r="HG183" s="276">
        <f>List1_1[[#This Row],[HR 1 Rate 
(autofill)]]*List1_1[[#This Row],[HR 1 Effort ]]</f>
        <v>0</v>
      </c>
      <c r="HH183" s="229"/>
      <c r="HI183" s="228"/>
      <c r="HJ183" s="276">
        <f t="shared" si="97"/>
        <v>0</v>
      </c>
      <c r="HK183" s="276">
        <f>List1_1[[#This Row],[HR 2 Effort ]]*List1_1[[#This Row],[HR 2 Rate 
(autofill)]]</f>
        <v>0</v>
      </c>
      <c r="HL183" s="228"/>
      <c r="HM183" s="228"/>
      <c r="HN183" s="276">
        <f t="shared" si="98"/>
        <v>0</v>
      </c>
      <c r="HO183" s="276">
        <f>List1_1[[#This Row],[HR 3 Rate 
(autofill)]]*List1_1[[#This Row],[HR 3 Effort ]]</f>
        <v>0</v>
      </c>
      <c r="HP183" s="229"/>
      <c r="HQ183" s="228"/>
      <c r="HR183" s="276">
        <f t="shared" si="99"/>
        <v>0</v>
      </c>
      <c r="HS183" s="276">
        <f>List1_1[[#This Row],[HR 4 Rate 
(autofill)]]*List1_1[[#This Row],[HR 4 Effort ]]</f>
        <v>0</v>
      </c>
      <c r="HT183" s="229"/>
      <c r="HU183" s="230">
        <f>List1_1[[#This Row],[HR 1 cost estimate
(autofill)]]+List1_1[[#This Row],[HR 2 cost estimate 
(autofill)]]+List1_1[[#This Row],[HR 3 cost estimate 
(autofill)]]+List1_1[[#This Row],[HR 4 cost estimate 
(autofill)]]</f>
        <v>0</v>
      </c>
      <c r="HV183" s="229"/>
      <c r="HW183" s="229"/>
      <c r="HX183" s="231">
        <f>List1_1[[#This Row],[HR subtotal]]+List1_1[[#This Row],[Estimated Cost of goods &amp; materials / other]]</f>
        <v>0</v>
      </c>
      <c r="HY183" s="232">
        <f>(List1_1[[#This Row],[Total Estimated Cost ]]*List1_1[[#This Row],[Percent Complete]])/100</f>
        <v>0</v>
      </c>
      <c r="HZ183" s="233">
        <f t="shared" si="120"/>
        <v>0</v>
      </c>
      <c r="IA183" s="233">
        <f t="shared" si="120"/>
        <v>0</v>
      </c>
      <c r="IB183" s="233">
        <f t="shared" si="120"/>
        <v>0</v>
      </c>
      <c r="IC183" s="233">
        <f t="shared" si="120"/>
        <v>0</v>
      </c>
      <c r="ID183" s="233">
        <f t="shared" si="120"/>
        <v>0</v>
      </c>
      <c r="IE183" s="233">
        <f t="shared" si="120"/>
        <v>0</v>
      </c>
      <c r="IF183" s="233">
        <f t="shared" si="120"/>
        <v>0</v>
      </c>
      <c r="IG183" s="233">
        <f t="shared" si="120"/>
        <v>0</v>
      </c>
      <c r="IH183" s="233">
        <f t="shared" si="120"/>
        <v>0</v>
      </c>
      <c r="II183" s="233">
        <f t="shared" si="120"/>
        <v>0</v>
      </c>
      <c r="IJ183" s="233">
        <f t="shared" si="120"/>
        <v>0</v>
      </c>
      <c r="IK183" s="233">
        <f t="shared" si="120"/>
        <v>0</v>
      </c>
      <c r="IL183" s="233">
        <f t="shared" si="101"/>
        <v>0</v>
      </c>
      <c r="IM183" s="245">
        <f t="shared" si="102"/>
        <v>0</v>
      </c>
      <c r="IN183" s="246">
        <f t="shared" si="103"/>
        <v>0</v>
      </c>
      <c r="IO183" s="235"/>
      <c r="IP183" s="236">
        <f>List1_1[[#This Row],[Total Estimated Cost ]]-List1_1[[#This Row],[Actual Cost]]</f>
        <v>0</v>
      </c>
      <c r="IQ183" s="237"/>
      <c r="IR183" s="237"/>
      <c r="IS183" s="238"/>
      <c r="IT183" s="239"/>
      <c r="IU183" s="240">
        <f t="shared" si="121"/>
        <v>0</v>
      </c>
      <c r="IV183" s="240">
        <f t="shared" si="122"/>
        <v>0</v>
      </c>
      <c r="IW183" s="240">
        <f t="shared" si="123"/>
        <v>0</v>
      </c>
      <c r="IX183" s="240">
        <f t="shared" si="124"/>
        <v>0</v>
      </c>
      <c r="IY183" s="240">
        <f t="shared" si="125"/>
        <v>0</v>
      </c>
      <c r="IZ183" s="240">
        <f t="shared" si="126"/>
        <v>0</v>
      </c>
      <c r="JA183" s="240">
        <f t="shared" si="127"/>
        <v>0</v>
      </c>
      <c r="JB183" s="240">
        <f t="shared" si="128"/>
        <v>0</v>
      </c>
      <c r="JC183" s="240">
        <f t="shared" si="129"/>
        <v>0</v>
      </c>
      <c r="JD183" s="240">
        <f t="shared" si="130"/>
        <v>0</v>
      </c>
      <c r="JE183" s="240">
        <f t="shared" si="131"/>
        <v>0</v>
      </c>
      <c r="JF183" s="240">
        <f t="shared" si="132"/>
        <v>0</v>
      </c>
      <c r="JG183" s="240">
        <f t="shared" si="133"/>
        <v>0</v>
      </c>
      <c r="JH183" s="241">
        <f t="shared" si="134"/>
        <v>0</v>
      </c>
      <c r="JI183" s="307"/>
      <c r="JJ183" s="243"/>
    </row>
    <row r="184" spans="1:270" x14ac:dyDescent="0.55000000000000004">
      <c r="A184" s="213">
        <v>173</v>
      </c>
      <c r="B184" s="214"/>
      <c r="C184" s="215"/>
      <c r="D184" s="215"/>
      <c r="E184" s="215"/>
      <c r="F184" s="215"/>
      <c r="G184" s="215"/>
      <c r="H184" s="215"/>
      <c r="I184" s="215" t="s">
        <v>561</v>
      </c>
      <c r="J184" s="216">
        <v>0</v>
      </c>
      <c r="K184" s="217" t="str">
        <f t="shared" si="118"/>
        <v>not done</v>
      </c>
      <c r="L184" s="64"/>
      <c r="M184" s="219"/>
      <c r="N184" s="220" t="e">
        <f>List1_1[[#This Row],[Latest start date]]</f>
        <v>#VALUE!</v>
      </c>
      <c r="O184" s="221" t="str">
        <f t="shared" si="93"/>
        <v/>
      </c>
      <c r="P184" s="222" t="e">
        <f t="shared" si="94"/>
        <v>#VALUE!</v>
      </c>
      <c r="Q184" s="223" t="e">
        <f t="shared" si="95"/>
        <v>#VALUE!</v>
      </c>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224"/>
      <c r="AO184" s="224"/>
      <c r="AP184" s="224"/>
      <c r="AQ184" s="224"/>
      <c r="AR184" s="224"/>
      <c r="AS184" s="224"/>
      <c r="AT184" s="224"/>
      <c r="AU184" s="224"/>
      <c r="AV184" s="224"/>
      <c r="AW184" s="224"/>
      <c r="AX184" s="224"/>
      <c r="AY184" s="224"/>
      <c r="AZ184" s="224"/>
      <c r="BA184" s="224"/>
      <c r="BB184" s="224"/>
      <c r="BC184" s="224"/>
      <c r="BD184" s="224"/>
      <c r="BE184" s="224"/>
      <c r="BF184" s="224"/>
      <c r="BG184" s="224"/>
      <c r="BH184" s="224"/>
      <c r="BI184" s="224"/>
      <c r="BJ184" s="224"/>
      <c r="BK184" s="224"/>
      <c r="BL184" s="224"/>
      <c r="BM184" s="224"/>
      <c r="BN184" s="224"/>
      <c r="BO184" s="224"/>
      <c r="BP184" s="224"/>
      <c r="BQ184" s="224"/>
      <c r="BR184" s="224"/>
      <c r="BS184" s="224"/>
      <c r="BT184" s="224"/>
      <c r="BU184" s="224"/>
      <c r="BV184" s="224"/>
      <c r="BW184" s="224"/>
      <c r="BX184" s="224"/>
      <c r="BY184" s="224"/>
      <c r="BZ184" s="224"/>
      <c r="CA184" s="224"/>
      <c r="CB184" s="224"/>
      <c r="CC184" s="224"/>
      <c r="CD184" s="224"/>
      <c r="CE184" s="224"/>
      <c r="CF184" s="224"/>
      <c r="CG184" s="224"/>
      <c r="CH184" s="224"/>
      <c r="CI184" s="224"/>
      <c r="CJ184" s="224"/>
      <c r="CK184" s="224"/>
      <c r="CL184" s="224"/>
      <c r="CM184" s="224"/>
      <c r="CN184" s="224"/>
      <c r="CO184" s="224"/>
      <c r="CP184" s="224"/>
      <c r="CQ184" s="224"/>
      <c r="CR184" s="224"/>
      <c r="CS184" s="224"/>
      <c r="CT184" s="224"/>
      <c r="CU184" s="224"/>
      <c r="CV184" s="224"/>
      <c r="CW184" s="224"/>
      <c r="CX184" s="224"/>
      <c r="CY184" s="224"/>
      <c r="CZ184" s="224"/>
      <c r="DA184" s="224"/>
      <c r="DB184" s="224"/>
      <c r="DC184" s="224"/>
      <c r="DD184" s="224"/>
      <c r="DE184" s="224"/>
      <c r="DF184" s="224"/>
      <c r="DG184" s="224"/>
      <c r="DH184" s="224"/>
      <c r="DI184" s="224"/>
      <c r="DJ184" s="224"/>
      <c r="DK184" s="224"/>
      <c r="DL184" s="224"/>
      <c r="DM184" s="224"/>
      <c r="DN184" s="224"/>
      <c r="DO184" s="224"/>
      <c r="DP184" s="224"/>
      <c r="DQ184" s="224"/>
      <c r="DR184" s="224"/>
      <c r="DS184" s="224"/>
      <c r="DT184" s="224"/>
      <c r="DU184" s="224"/>
      <c r="DV184" s="224"/>
      <c r="DW184" s="224"/>
      <c r="DX184" s="224"/>
      <c r="DY184" s="224"/>
      <c r="DZ184" s="224"/>
      <c r="EA184" s="224"/>
      <c r="EB184" s="224"/>
      <c r="EC184" s="224"/>
      <c r="ED184" s="224"/>
      <c r="EE184" s="224"/>
      <c r="EF184" s="224"/>
      <c r="EG184" s="224"/>
      <c r="EH184" s="224"/>
      <c r="EI184" s="224"/>
      <c r="EJ184" s="224"/>
      <c r="EK184" s="224"/>
      <c r="EL184" s="224"/>
      <c r="EM184" s="224"/>
      <c r="EN184" s="224"/>
      <c r="EO184" s="224"/>
      <c r="EP184" s="224"/>
      <c r="EQ184" s="224"/>
      <c r="ER184" s="224"/>
      <c r="ES184" s="224"/>
      <c r="ET184" s="224"/>
      <c r="EU184" s="224"/>
      <c r="EV184" s="224"/>
      <c r="EW184" s="224"/>
      <c r="EX184" s="224"/>
      <c r="EY184" s="224"/>
      <c r="EZ184" s="224"/>
      <c r="FA184" s="224"/>
      <c r="FB184" s="224"/>
      <c r="FC184" s="224"/>
      <c r="FD184" s="224"/>
      <c r="FE184" s="224"/>
      <c r="FF184" s="224"/>
      <c r="FG184" s="224"/>
      <c r="FH184" s="224"/>
      <c r="FI184" s="224"/>
      <c r="FJ184" s="224"/>
      <c r="FK184" s="224"/>
      <c r="FL184" s="224"/>
      <c r="FM184" s="224"/>
      <c r="FN184" s="224"/>
      <c r="FO184" s="224"/>
      <c r="FP184" s="224"/>
      <c r="FQ184" s="224"/>
      <c r="FR184" s="224"/>
      <c r="FS184" s="224"/>
      <c r="FT184" s="224"/>
      <c r="FU184" s="224"/>
      <c r="FV184" s="224"/>
      <c r="FW184" s="224"/>
      <c r="FX184" s="224"/>
      <c r="FY184" s="224"/>
      <c r="FZ184" s="224"/>
      <c r="GA184" s="224"/>
      <c r="GB184" s="224"/>
      <c r="GC184" s="224"/>
      <c r="GD184" s="224"/>
      <c r="GE184" s="224"/>
      <c r="GF184" s="224"/>
      <c r="GG184" s="224"/>
      <c r="GH184" s="224"/>
      <c r="GI184" s="224"/>
      <c r="GJ184" s="224"/>
      <c r="GK184" s="224"/>
      <c r="GL184" s="224"/>
      <c r="GM184" s="224"/>
      <c r="GN184" s="224"/>
      <c r="GO184" s="224"/>
      <c r="GP184" s="218"/>
      <c r="GQ184" s="244"/>
      <c r="GR184" s="244"/>
      <c r="GS184" s="244"/>
      <c r="GT184" s="244"/>
      <c r="GU184" s="244"/>
      <c r="GV184" s="226"/>
      <c r="GW184" s="244"/>
      <c r="GX184" s="226"/>
      <c r="GY184" s="226"/>
      <c r="GZ184" s="226"/>
      <c r="HA184" s="226"/>
      <c r="HB184" s="226"/>
      <c r="HC184" s="227"/>
      <c r="HD184" s="228"/>
      <c r="HE184" s="228"/>
      <c r="HF184" s="276">
        <f t="shared" si="96"/>
        <v>0</v>
      </c>
      <c r="HG184" s="276">
        <f>List1_1[[#This Row],[HR 1 Rate 
(autofill)]]*List1_1[[#This Row],[HR 1 Effort ]]</f>
        <v>0</v>
      </c>
      <c r="HH184" s="229"/>
      <c r="HI184" s="228"/>
      <c r="HJ184" s="276">
        <f t="shared" si="97"/>
        <v>0</v>
      </c>
      <c r="HK184" s="276">
        <f>List1_1[[#This Row],[HR 2 Effort ]]*List1_1[[#This Row],[HR 2 Rate 
(autofill)]]</f>
        <v>0</v>
      </c>
      <c r="HL184" s="228"/>
      <c r="HM184" s="228"/>
      <c r="HN184" s="276">
        <f t="shared" si="98"/>
        <v>0</v>
      </c>
      <c r="HO184" s="276">
        <f>List1_1[[#This Row],[HR 3 Rate 
(autofill)]]*List1_1[[#This Row],[HR 3 Effort ]]</f>
        <v>0</v>
      </c>
      <c r="HP184" s="229"/>
      <c r="HQ184" s="228"/>
      <c r="HR184" s="276">
        <f t="shared" si="99"/>
        <v>0</v>
      </c>
      <c r="HS184" s="276">
        <f>List1_1[[#This Row],[HR 4 Rate 
(autofill)]]*List1_1[[#This Row],[HR 4 Effort ]]</f>
        <v>0</v>
      </c>
      <c r="HT184" s="229"/>
      <c r="HU184" s="230">
        <f>List1_1[[#This Row],[HR 1 cost estimate
(autofill)]]+List1_1[[#This Row],[HR 2 cost estimate 
(autofill)]]+List1_1[[#This Row],[HR 3 cost estimate 
(autofill)]]+List1_1[[#This Row],[HR 4 cost estimate 
(autofill)]]</f>
        <v>0</v>
      </c>
      <c r="HV184" s="229"/>
      <c r="HW184" s="229"/>
      <c r="HX184" s="231">
        <f>List1_1[[#This Row],[HR subtotal]]+List1_1[[#This Row],[Estimated Cost of goods &amp; materials / other]]</f>
        <v>0</v>
      </c>
      <c r="HY184" s="232">
        <f>(List1_1[[#This Row],[Total Estimated Cost ]]*List1_1[[#This Row],[Percent Complete]])/100</f>
        <v>0</v>
      </c>
      <c r="HZ184" s="233">
        <f t="shared" si="120"/>
        <v>0</v>
      </c>
      <c r="IA184" s="233">
        <f t="shared" si="120"/>
        <v>0</v>
      </c>
      <c r="IB184" s="233">
        <f t="shared" si="120"/>
        <v>0</v>
      </c>
      <c r="IC184" s="233">
        <f t="shared" si="120"/>
        <v>0</v>
      </c>
      <c r="ID184" s="233">
        <f t="shared" si="120"/>
        <v>0</v>
      </c>
      <c r="IE184" s="233">
        <f t="shared" si="120"/>
        <v>0</v>
      </c>
      <c r="IF184" s="233">
        <f t="shared" si="120"/>
        <v>0</v>
      </c>
      <c r="IG184" s="233">
        <f t="shared" si="120"/>
        <v>0</v>
      </c>
      <c r="IH184" s="233">
        <f t="shared" si="120"/>
        <v>0</v>
      </c>
      <c r="II184" s="233">
        <f t="shared" si="120"/>
        <v>0</v>
      </c>
      <c r="IJ184" s="233">
        <f t="shared" si="120"/>
        <v>0</v>
      </c>
      <c r="IK184" s="233">
        <f t="shared" si="120"/>
        <v>0</v>
      </c>
      <c r="IL184" s="233">
        <f t="shared" si="101"/>
        <v>0</v>
      </c>
      <c r="IM184" s="245">
        <f t="shared" si="102"/>
        <v>0</v>
      </c>
      <c r="IN184" s="246">
        <f t="shared" si="103"/>
        <v>0</v>
      </c>
      <c r="IO184" s="235"/>
      <c r="IP184" s="236">
        <f>List1_1[[#This Row],[Total Estimated Cost ]]-List1_1[[#This Row],[Actual Cost]]</f>
        <v>0</v>
      </c>
      <c r="IQ184" s="237"/>
      <c r="IR184" s="237"/>
      <c r="IS184" s="238"/>
      <c r="IT184" s="239"/>
      <c r="IU184" s="240">
        <f t="shared" si="121"/>
        <v>0</v>
      </c>
      <c r="IV184" s="240">
        <f t="shared" si="122"/>
        <v>0</v>
      </c>
      <c r="IW184" s="240">
        <f t="shared" si="123"/>
        <v>0</v>
      </c>
      <c r="IX184" s="240">
        <f t="shared" si="124"/>
        <v>0</v>
      </c>
      <c r="IY184" s="240">
        <f t="shared" si="125"/>
        <v>0</v>
      </c>
      <c r="IZ184" s="240">
        <f t="shared" si="126"/>
        <v>0</v>
      </c>
      <c r="JA184" s="240">
        <f t="shared" si="127"/>
        <v>0</v>
      </c>
      <c r="JB184" s="240">
        <f t="shared" si="128"/>
        <v>0</v>
      </c>
      <c r="JC184" s="240">
        <f t="shared" si="129"/>
        <v>0</v>
      </c>
      <c r="JD184" s="240">
        <f t="shared" si="130"/>
        <v>0</v>
      </c>
      <c r="JE184" s="240">
        <f t="shared" si="131"/>
        <v>0</v>
      </c>
      <c r="JF184" s="240">
        <f t="shared" si="132"/>
        <v>0</v>
      </c>
      <c r="JG184" s="240">
        <f t="shared" si="133"/>
        <v>0</v>
      </c>
      <c r="JH184" s="241">
        <f t="shared" si="134"/>
        <v>0</v>
      </c>
      <c r="JI184" s="307"/>
      <c r="JJ184" s="243"/>
    </row>
    <row r="185" spans="1:270" x14ac:dyDescent="0.55000000000000004">
      <c r="A185" s="213">
        <v>174</v>
      </c>
      <c r="B185" s="214"/>
      <c r="C185" s="215"/>
      <c r="D185" s="215"/>
      <c r="E185" s="215"/>
      <c r="F185" s="215"/>
      <c r="G185" s="215"/>
      <c r="H185" s="215"/>
      <c r="I185" s="215" t="s">
        <v>561</v>
      </c>
      <c r="J185" s="216">
        <v>0</v>
      </c>
      <c r="K185" s="217" t="str">
        <f t="shared" si="118"/>
        <v>not done</v>
      </c>
      <c r="L185" s="64"/>
      <c r="M185" s="219"/>
      <c r="N185" s="220" t="e">
        <f>List1_1[[#This Row],[Latest start date]]</f>
        <v>#VALUE!</v>
      </c>
      <c r="O185" s="221" t="str">
        <f t="shared" si="93"/>
        <v/>
      </c>
      <c r="P185" s="222" t="e">
        <f t="shared" si="94"/>
        <v>#VALUE!</v>
      </c>
      <c r="Q185" s="223" t="e">
        <f t="shared" si="95"/>
        <v>#VALUE!</v>
      </c>
      <c r="R185" s="224"/>
      <c r="S185" s="224"/>
      <c r="T185" s="224"/>
      <c r="U185" s="224"/>
      <c r="V185" s="224"/>
      <c r="W185" s="224"/>
      <c r="X185" s="224"/>
      <c r="Y185" s="224"/>
      <c r="Z185" s="224"/>
      <c r="AA185" s="224"/>
      <c r="AB185" s="224"/>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224"/>
      <c r="AY185" s="224"/>
      <c r="AZ185" s="224"/>
      <c r="BA185" s="224"/>
      <c r="BB185" s="224"/>
      <c r="BC185" s="224"/>
      <c r="BD185" s="224"/>
      <c r="BE185" s="224"/>
      <c r="BF185" s="224"/>
      <c r="BG185" s="224"/>
      <c r="BH185" s="224"/>
      <c r="BI185" s="224"/>
      <c r="BJ185" s="224"/>
      <c r="BK185" s="224"/>
      <c r="BL185" s="224"/>
      <c r="BM185" s="224"/>
      <c r="BN185" s="224"/>
      <c r="BO185" s="224"/>
      <c r="BP185" s="224"/>
      <c r="BQ185" s="224"/>
      <c r="BR185" s="224"/>
      <c r="BS185" s="224"/>
      <c r="BT185" s="224"/>
      <c r="BU185" s="224"/>
      <c r="BV185" s="224"/>
      <c r="BW185" s="224"/>
      <c r="BX185" s="224"/>
      <c r="BY185" s="224"/>
      <c r="BZ185" s="224"/>
      <c r="CA185" s="224"/>
      <c r="CB185" s="224"/>
      <c r="CC185" s="224"/>
      <c r="CD185" s="224"/>
      <c r="CE185" s="224"/>
      <c r="CF185" s="224"/>
      <c r="CG185" s="224"/>
      <c r="CH185" s="224"/>
      <c r="CI185" s="224"/>
      <c r="CJ185" s="224"/>
      <c r="CK185" s="224"/>
      <c r="CL185" s="224"/>
      <c r="CM185" s="224"/>
      <c r="CN185" s="224"/>
      <c r="CO185" s="224"/>
      <c r="CP185" s="224"/>
      <c r="CQ185" s="224"/>
      <c r="CR185" s="224"/>
      <c r="CS185" s="224"/>
      <c r="CT185" s="224"/>
      <c r="CU185" s="224"/>
      <c r="CV185" s="224"/>
      <c r="CW185" s="224"/>
      <c r="CX185" s="224"/>
      <c r="CY185" s="224"/>
      <c r="CZ185" s="224"/>
      <c r="DA185" s="224"/>
      <c r="DB185" s="224"/>
      <c r="DC185" s="224"/>
      <c r="DD185" s="224"/>
      <c r="DE185" s="224"/>
      <c r="DF185" s="224"/>
      <c r="DG185" s="224"/>
      <c r="DH185" s="224"/>
      <c r="DI185" s="224"/>
      <c r="DJ185" s="224"/>
      <c r="DK185" s="224"/>
      <c r="DL185" s="224"/>
      <c r="DM185" s="224"/>
      <c r="DN185" s="224"/>
      <c r="DO185" s="224"/>
      <c r="DP185" s="224"/>
      <c r="DQ185" s="224"/>
      <c r="DR185" s="224"/>
      <c r="DS185" s="224"/>
      <c r="DT185" s="224"/>
      <c r="DU185" s="224"/>
      <c r="DV185" s="224"/>
      <c r="DW185" s="224"/>
      <c r="DX185" s="224"/>
      <c r="DY185" s="224"/>
      <c r="DZ185" s="224"/>
      <c r="EA185" s="224"/>
      <c r="EB185" s="224"/>
      <c r="EC185" s="224"/>
      <c r="ED185" s="224"/>
      <c r="EE185" s="224"/>
      <c r="EF185" s="224"/>
      <c r="EG185" s="224"/>
      <c r="EH185" s="224"/>
      <c r="EI185" s="224"/>
      <c r="EJ185" s="224"/>
      <c r="EK185" s="224"/>
      <c r="EL185" s="224"/>
      <c r="EM185" s="224"/>
      <c r="EN185" s="224"/>
      <c r="EO185" s="224"/>
      <c r="EP185" s="224"/>
      <c r="EQ185" s="224"/>
      <c r="ER185" s="224"/>
      <c r="ES185" s="224"/>
      <c r="ET185" s="224"/>
      <c r="EU185" s="224"/>
      <c r="EV185" s="224"/>
      <c r="EW185" s="224"/>
      <c r="EX185" s="224"/>
      <c r="EY185" s="224"/>
      <c r="EZ185" s="224"/>
      <c r="FA185" s="224"/>
      <c r="FB185" s="224"/>
      <c r="FC185" s="224"/>
      <c r="FD185" s="224"/>
      <c r="FE185" s="224"/>
      <c r="FF185" s="224"/>
      <c r="FG185" s="224"/>
      <c r="FH185" s="224"/>
      <c r="FI185" s="224"/>
      <c r="FJ185" s="224"/>
      <c r="FK185" s="224"/>
      <c r="FL185" s="224"/>
      <c r="FM185" s="224"/>
      <c r="FN185" s="224"/>
      <c r="FO185" s="224"/>
      <c r="FP185" s="224"/>
      <c r="FQ185" s="224"/>
      <c r="FR185" s="224"/>
      <c r="FS185" s="224"/>
      <c r="FT185" s="224"/>
      <c r="FU185" s="224"/>
      <c r="FV185" s="224"/>
      <c r="FW185" s="224"/>
      <c r="FX185" s="224"/>
      <c r="FY185" s="224"/>
      <c r="FZ185" s="224"/>
      <c r="GA185" s="224"/>
      <c r="GB185" s="224"/>
      <c r="GC185" s="224"/>
      <c r="GD185" s="224"/>
      <c r="GE185" s="224"/>
      <c r="GF185" s="224"/>
      <c r="GG185" s="224"/>
      <c r="GH185" s="224"/>
      <c r="GI185" s="224"/>
      <c r="GJ185" s="224"/>
      <c r="GK185" s="224"/>
      <c r="GL185" s="224"/>
      <c r="GM185" s="224"/>
      <c r="GN185" s="224"/>
      <c r="GO185" s="224"/>
      <c r="GP185" s="218"/>
      <c r="GQ185" s="244"/>
      <c r="GR185" s="244"/>
      <c r="GS185" s="244"/>
      <c r="GT185" s="244"/>
      <c r="GU185" s="244"/>
      <c r="GV185" s="226"/>
      <c r="GW185" s="244"/>
      <c r="GX185" s="226"/>
      <c r="GY185" s="226"/>
      <c r="GZ185" s="226"/>
      <c r="HA185" s="226"/>
      <c r="HB185" s="226"/>
      <c r="HC185" s="227"/>
      <c r="HD185" s="228"/>
      <c r="HE185" s="228"/>
      <c r="HF185" s="276">
        <f t="shared" si="96"/>
        <v>0</v>
      </c>
      <c r="HG185" s="276">
        <f>List1_1[[#This Row],[HR 1 Rate 
(autofill)]]*List1_1[[#This Row],[HR 1 Effort ]]</f>
        <v>0</v>
      </c>
      <c r="HH185" s="229"/>
      <c r="HI185" s="228"/>
      <c r="HJ185" s="276">
        <f t="shared" si="97"/>
        <v>0</v>
      </c>
      <c r="HK185" s="276">
        <f>List1_1[[#This Row],[HR 2 Effort ]]*List1_1[[#This Row],[HR 2 Rate 
(autofill)]]</f>
        <v>0</v>
      </c>
      <c r="HL185" s="228"/>
      <c r="HM185" s="228"/>
      <c r="HN185" s="276">
        <f t="shared" si="98"/>
        <v>0</v>
      </c>
      <c r="HO185" s="276">
        <f>List1_1[[#This Row],[HR 3 Rate 
(autofill)]]*List1_1[[#This Row],[HR 3 Effort ]]</f>
        <v>0</v>
      </c>
      <c r="HP185" s="229"/>
      <c r="HQ185" s="228"/>
      <c r="HR185" s="276">
        <f t="shared" si="99"/>
        <v>0</v>
      </c>
      <c r="HS185" s="276">
        <f>List1_1[[#This Row],[HR 4 Rate 
(autofill)]]*List1_1[[#This Row],[HR 4 Effort ]]</f>
        <v>0</v>
      </c>
      <c r="HT185" s="229"/>
      <c r="HU185" s="230">
        <f>List1_1[[#This Row],[HR 1 cost estimate
(autofill)]]+List1_1[[#This Row],[HR 2 cost estimate 
(autofill)]]+List1_1[[#This Row],[HR 3 cost estimate 
(autofill)]]+List1_1[[#This Row],[HR 4 cost estimate 
(autofill)]]</f>
        <v>0</v>
      </c>
      <c r="HV185" s="229"/>
      <c r="HW185" s="229"/>
      <c r="HX185" s="231">
        <f>List1_1[[#This Row],[HR subtotal]]+List1_1[[#This Row],[Estimated Cost of goods &amp; materials / other]]</f>
        <v>0</v>
      </c>
      <c r="HY185" s="232">
        <f>(List1_1[[#This Row],[Total Estimated Cost ]]*List1_1[[#This Row],[Percent Complete]])/100</f>
        <v>0</v>
      </c>
      <c r="HZ185" s="233">
        <f t="shared" si="120"/>
        <v>0</v>
      </c>
      <c r="IA185" s="233">
        <f t="shared" si="120"/>
        <v>0</v>
      </c>
      <c r="IB185" s="233">
        <f t="shared" si="120"/>
        <v>0</v>
      </c>
      <c r="IC185" s="233">
        <f t="shared" si="120"/>
        <v>0</v>
      </c>
      <c r="ID185" s="233">
        <f t="shared" si="120"/>
        <v>0</v>
      </c>
      <c r="IE185" s="233">
        <f t="shared" si="120"/>
        <v>0</v>
      </c>
      <c r="IF185" s="233">
        <f t="shared" si="120"/>
        <v>0</v>
      </c>
      <c r="IG185" s="233">
        <f t="shared" si="120"/>
        <v>0</v>
      </c>
      <c r="IH185" s="233">
        <f t="shared" si="120"/>
        <v>0</v>
      </c>
      <c r="II185" s="233">
        <f t="shared" si="120"/>
        <v>0</v>
      </c>
      <c r="IJ185" s="233">
        <f t="shared" si="120"/>
        <v>0</v>
      </c>
      <c r="IK185" s="233">
        <f t="shared" si="120"/>
        <v>0</v>
      </c>
      <c r="IL185" s="233">
        <f t="shared" si="101"/>
        <v>0</v>
      </c>
      <c r="IM185" s="245">
        <f t="shared" si="102"/>
        <v>0</v>
      </c>
      <c r="IN185" s="246">
        <f t="shared" si="103"/>
        <v>0</v>
      </c>
      <c r="IO185" s="235"/>
      <c r="IP185" s="236">
        <f>List1_1[[#This Row],[Total Estimated Cost ]]-List1_1[[#This Row],[Actual Cost]]</f>
        <v>0</v>
      </c>
      <c r="IQ185" s="237"/>
      <c r="IR185" s="237"/>
      <c r="IS185" s="238"/>
      <c r="IT185" s="239"/>
      <c r="IU185" s="240">
        <f t="shared" si="121"/>
        <v>0</v>
      </c>
      <c r="IV185" s="240">
        <f t="shared" si="122"/>
        <v>0</v>
      </c>
      <c r="IW185" s="240">
        <f t="shared" si="123"/>
        <v>0</v>
      </c>
      <c r="IX185" s="240">
        <f t="shared" si="124"/>
        <v>0</v>
      </c>
      <c r="IY185" s="240">
        <f t="shared" si="125"/>
        <v>0</v>
      </c>
      <c r="IZ185" s="240">
        <f t="shared" si="126"/>
        <v>0</v>
      </c>
      <c r="JA185" s="240">
        <f t="shared" si="127"/>
        <v>0</v>
      </c>
      <c r="JB185" s="240">
        <f t="shared" si="128"/>
        <v>0</v>
      </c>
      <c r="JC185" s="240">
        <f t="shared" si="129"/>
        <v>0</v>
      </c>
      <c r="JD185" s="240">
        <f t="shared" si="130"/>
        <v>0</v>
      </c>
      <c r="JE185" s="240">
        <f t="shared" si="131"/>
        <v>0</v>
      </c>
      <c r="JF185" s="240">
        <f t="shared" si="132"/>
        <v>0</v>
      </c>
      <c r="JG185" s="240">
        <f t="shared" si="133"/>
        <v>0</v>
      </c>
      <c r="JH185" s="241">
        <f t="shared" si="134"/>
        <v>0</v>
      </c>
      <c r="JI185" s="307"/>
      <c r="JJ185" s="243"/>
    </row>
    <row r="186" spans="1:270" x14ac:dyDescent="0.55000000000000004">
      <c r="A186" s="213">
        <v>175</v>
      </c>
      <c r="B186" s="214"/>
      <c r="C186" s="215"/>
      <c r="D186" s="215"/>
      <c r="E186" s="215"/>
      <c r="F186" s="215"/>
      <c r="G186" s="215"/>
      <c r="H186" s="215"/>
      <c r="I186" s="215" t="s">
        <v>561</v>
      </c>
      <c r="J186" s="216">
        <v>0</v>
      </c>
      <c r="K186" s="217" t="str">
        <f t="shared" si="118"/>
        <v>not done</v>
      </c>
      <c r="L186" s="64"/>
      <c r="M186" s="219"/>
      <c r="N186" s="220" t="e">
        <f>List1_1[[#This Row],[Latest start date]]</f>
        <v>#VALUE!</v>
      </c>
      <c r="O186" s="221" t="str">
        <f t="shared" si="93"/>
        <v/>
      </c>
      <c r="P186" s="222" t="e">
        <f t="shared" si="94"/>
        <v>#VALUE!</v>
      </c>
      <c r="Q186" s="223" t="e">
        <f t="shared" si="95"/>
        <v>#VALUE!</v>
      </c>
      <c r="R186" s="224"/>
      <c r="S186" s="224"/>
      <c r="T186" s="224"/>
      <c r="U186" s="224"/>
      <c r="V186" s="224"/>
      <c r="W186" s="224"/>
      <c r="X186" s="224"/>
      <c r="Y186" s="224"/>
      <c r="Z186" s="224"/>
      <c r="AA186" s="224"/>
      <c r="AB186" s="224"/>
      <c r="AC186" s="224"/>
      <c r="AD186" s="224"/>
      <c r="AE186" s="224"/>
      <c r="AF186" s="224"/>
      <c r="AG186" s="224"/>
      <c r="AH186" s="224"/>
      <c r="AI186" s="224"/>
      <c r="AJ186" s="224"/>
      <c r="AK186" s="224"/>
      <c r="AL186" s="224"/>
      <c r="AM186" s="224"/>
      <c r="AN186" s="224"/>
      <c r="AO186" s="224"/>
      <c r="AP186" s="224"/>
      <c r="AQ186" s="224"/>
      <c r="AR186" s="224"/>
      <c r="AS186" s="224"/>
      <c r="AT186" s="224"/>
      <c r="AU186" s="224"/>
      <c r="AV186" s="224"/>
      <c r="AW186" s="224"/>
      <c r="AX186" s="224"/>
      <c r="AY186" s="224"/>
      <c r="AZ186" s="224"/>
      <c r="BA186" s="224"/>
      <c r="BB186" s="224"/>
      <c r="BC186" s="224"/>
      <c r="BD186" s="224"/>
      <c r="BE186" s="224"/>
      <c r="BF186" s="224"/>
      <c r="BG186" s="224"/>
      <c r="BH186" s="224"/>
      <c r="BI186" s="224"/>
      <c r="BJ186" s="224"/>
      <c r="BK186" s="224"/>
      <c r="BL186" s="224"/>
      <c r="BM186" s="224"/>
      <c r="BN186" s="224"/>
      <c r="BO186" s="224"/>
      <c r="BP186" s="224"/>
      <c r="BQ186" s="224"/>
      <c r="BR186" s="224"/>
      <c r="BS186" s="224"/>
      <c r="BT186" s="224"/>
      <c r="BU186" s="224"/>
      <c r="BV186" s="224"/>
      <c r="BW186" s="224"/>
      <c r="BX186" s="224"/>
      <c r="BY186" s="224"/>
      <c r="BZ186" s="224"/>
      <c r="CA186" s="224"/>
      <c r="CB186" s="224"/>
      <c r="CC186" s="224"/>
      <c r="CD186" s="224"/>
      <c r="CE186" s="224"/>
      <c r="CF186" s="224"/>
      <c r="CG186" s="224"/>
      <c r="CH186" s="224"/>
      <c r="CI186" s="224"/>
      <c r="CJ186" s="224"/>
      <c r="CK186" s="224"/>
      <c r="CL186" s="224"/>
      <c r="CM186" s="224"/>
      <c r="CN186" s="224"/>
      <c r="CO186" s="224"/>
      <c r="CP186" s="224"/>
      <c r="CQ186" s="224"/>
      <c r="CR186" s="224"/>
      <c r="CS186" s="224"/>
      <c r="CT186" s="224"/>
      <c r="CU186" s="224"/>
      <c r="CV186" s="224"/>
      <c r="CW186" s="224"/>
      <c r="CX186" s="224"/>
      <c r="CY186" s="224"/>
      <c r="CZ186" s="224"/>
      <c r="DA186" s="224"/>
      <c r="DB186" s="224"/>
      <c r="DC186" s="224"/>
      <c r="DD186" s="224"/>
      <c r="DE186" s="224"/>
      <c r="DF186" s="224"/>
      <c r="DG186" s="224"/>
      <c r="DH186" s="224"/>
      <c r="DI186" s="224"/>
      <c r="DJ186" s="224"/>
      <c r="DK186" s="224"/>
      <c r="DL186" s="224"/>
      <c r="DM186" s="224"/>
      <c r="DN186" s="224"/>
      <c r="DO186" s="224"/>
      <c r="DP186" s="224"/>
      <c r="DQ186" s="224"/>
      <c r="DR186" s="224"/>
      <c r="DS186" s="224"/>
      <c r="DT186" s="224"/>
      <c r="DU186" s="224"/>
      <c r="DV186" s="224"/>
      <c r="DW186" s="224"/>
      <c r="DX186" s="224"/>
      <c r="DY186" s="224"/>
      <c r="DZ186" s="224"/>
      <c r="EA186" s="224"/>
      <c r="EB186" s="224"/>
      <c r="EC186" s="224"/>
      <c r="ED186" s="224"/>
      <c r="EE186" s="224"/>
      <c r="EF186" s="224"/>
      <c r="EG186" s="224"/>
      <c r="EH186" s="224"/>
      <c r="EI186" s="224"/>
      <c r="EJ186" s="224"/>
      <c r="EK186" s="224"/>
      <c r="EL186" s="224"/>
      <c r="EM186" s="224"/>
      <c r="EN186" s="224"/>
      <c r="EO186" s="224"/>
      <c r="EP186" s="224"/>
      <c r="EQ186" s="224"/>
      <c r="ER186" s="224"/>
      <c r="ES186" s="224"/>
      <c r="ET186" s="224"/>
      <c r="EU186" s="224"/>
      <c r="EV186" s="224"/>
      <c r="EW186" s="224"/>
      <c r="EX186" s="224"/>
      <c r="EY186" s="224"/>
      <c r="EZ186" s="224"/>
      <c r="FA186" s="224"/>
      <c r="FB186" s="224"/>
      <c r="FC186" s="224"/>
      <c r="FD186" s="224"/>
      <c r="FE186" s="224"/>
      <c r="FF186" s="224"/>
      <c r="FG186" s="224"/>
      <c r="FH186" s="224"/>
      <c r="FI186" s="224"/>
      <c r="FJ186" s="224"/>
      <c r="FK186" s="224"/>
      <c r="FL186" s="224"/>
      <c r="FM186" s="224"/>
      <c r="FN186" s="224"/>
      <c r="FO186" s="224"/>
      <c r="FP186" s="224"/>
      <c r="FQ186" s="224"/>
      <c r="FR186" s="224"/>
      <c r="FS186" s="224"/>
      <c r="FT186" s="224"/>
      <c r="FU186" s="224"/>
      <c r="FV186" s="224"/>
      <c r="FW186" s="224"/>
      <c r="FX186" s="224"/>
      <c r="FY186" s="224"/>
      <c r="FZ186" s="224"/>
      <c r="GA186" s="224"/>
      <c r="GB186" s="224"/>
      <c r="GC186" s="224"/>
      <c r="GD186" s="224"/>
      <c r="GE186" s="224"/>
      <c r="GF186" s="224"/>
      <c r="GG186" s="224"/>
      <c r="GH186" s="224"/>
      <c r="GI186" s="224"/>
      <c r="GJ186" s="224"/>
      <c r="GK186" s="224"/>
      <c r="GL186" s="224"/>
      <c r="GM186" s="224"/>
      <c r="GN186" s="224"/>
      <c r="GO186" s="224"/>
      <c r="GP186" s="218"/>
      <c r="GQ186" s="244"/>
      <c r="GR186" s="244"/>
      <c r="GS186" s="244"/>
      <c r="GT186" s="244"/>
      <c r="GU186" s="244"/>
      <c r="GV186" s="226"/>
      <c r="GW186" s="244"/>
      <c r="GX186" s="226"/>
      <c r="GY186" s="226"/>
      <c r="GZ186" s="226"/>
      <c r="HA186" s="226"/>
      <c r="HB186" s="226"/>
      <c r="HC186" s="227"/>
      <c r="HD186" s="228"/>
      <c r="HE186" s="228"/>
      <c r="HF186" s="276">
        <f t="shared" si="96"/>
        <v>0</v>
      </c>
      <c r="HG186" s="276">
        <f>List1_1[[#This Row],[HR 1 Rate 
(autofill)]]*List1_1[[#This Row],[HR 1 Effort ]]</f>
        <v>0</v>
      </c>
      <c r="HH186" s="229"/>
      <c r="HI186" s="228"/>
      <c r="HJ186" s="276">
        <f t="shared" si="97"/>
        <v>0</v>
      </c>
      <c r="HK186" s="276">
        <f>List1_1[[#This Row],[HR 2 Effort ]]*List1_1[[#This Row],[HR 2 Rate 
(autofill)]]</f>
        <v>0</v>
      </c>
      <c r="HL186" s="228"/>
      <c r="HM186" s="228"/>
      <c r="HN186" s="276">
        <f t="shared" si="98"/>
        <v>0</v>
      </c>
      <c r="HO186" s="276">
        <f>List1_1[[#This Row],[HR 3 Rate 
(autofill)]]*List1_1[[#This Row],[HR 3 Effort ]]</f>
        <v>0</v>
      </c>
      <c r="HP186" s="229"/>
      <c r="HQ186" s="228"/>
      <c r="HR186" s="276">
        <f t="shared" si="99"/>
        <v>0</v>
      </c>
      <c r="HS186" s="276">
        <f>List1_1[[#This Row],[HR 4 Rate 
(autofill)]]*List1_1[[#This Row],[HR 4 Effort ]]</f>
        <v>0</v>
      </c>
      <c r="HT186" s="229"/>
      <c r="HU186" s="230">
        <f>List1_1[[#This Row],[HR 1 cost estimate
(autofill)]]+List1_1[[#This Row],[HR 2 cost estimate 
(autofill)]]+List1_1[[#This Row],[HR 3 cost estimate 
(autofill)]]+List1_1[[#This Row],[HR 4 cost estimate 
(autofill)]]</f>
        <v>0</v>
      </c>
      <c r="HV186" s="229"/>
      <c r="HW186" s="229"/>
      <c r="HX186" s="231">
        <f>List1_1[[#This Row],[HR subtotal]]+List1_1[[#This Row],[Estimated Cost of goods &amp; materials / other]]</f>
        <v>0</v>
      </c>
      <c r="HY186" s="232">
        <f>(List1_1[[#This Row],[Total Estimated Cost ]]*List1_1[[#This Row],[Percent Complete]])/100</f>
        <v>0</v>
      </c>
      <c r="HZ186" s="233">
        <f t="shared" si="120"/>
        <v>0</v>
      </c>
      <c r="IA186" s="233">
        <f t="shared" si="120"/>
        <v>0</v>
      </c>
      <c r="IB186" s="233">
        <f t="shared" si="120"/>
        <v>0</v>
      </c>
      <c r="IC186" s="233">
        <f t="shared" si="120"/>
        <v>0</v>
      </c>
      <c r="ID186" s="233">
        <f t="shared" si="120"/>
        <v>0</v>
      </c>
      <c r="IE186" s="233">
        <f t="shared" si="120"/>
        <v>0</v>
      </c>
      <c r="IF186" s="233">
        <f t="shared" si="120"/>
        <v>0</v>
      </c>
      <c r="IG186" s="233">
        <f t="shared" si="120"/>
        <v>0</v>
      </c>
      <c r="IH186" s="233">
        <f t="shared" si="120"/>
        <v>0</v>
      </c>
      <c r="II186" s="233">
        <f t="shared" si="120"/>
        <v>0</v>
      </c>
      <c r="IJ186" s="233">
        <f t="shared" si="120"/>
        <v>0</v>
      </c>
      <c r="IK186" s="233">
        <f t="shared" si="120"/>
        <v>0</v>
      </c>
      <c r="IL186" s="233">
        <f t="shared" si="101"/>
        <v>0</v>
      </c>
      <c r="IM186" s="245">
        <f t="shared" si="102"/>
        <v>0</v>
      </c>
      <c r="IN186" s="246">
        <f t="shared" si="103"/>
        <v>0</v>
      </c>
      <c r="IO186" s="235"/>
      <c r="IP186" s="236">
        <f>List1_1[[#This Row],[Total Estimated Cost ]]-List1_1[[#This Row],[Actual Cost]]</f>
        <v>0</v>
      </c>
      <c r="IQ186" s="237"/>
      <c r="IR186" s="237"/>
      <c r="IS186" s="238"/>
      <c r="IT186" s="239"/>
      <c r="IU186" s="240">
        <f t="shared" si="121"/>
        <v>0</v>
      </c>
      <c r="IV186" s="240">
        <f t="shared" si="122"/>
        <v>0</v>
      </c>
      <c r="IW186" s="240">
        <f t="shared" si="123"/>
        <v>0</v>
      </c>
      <c r="IX186" s="240">
        <f t="shared" si="124"/>
        <v>0</v>
      </c>
      <c r="IY186" s="240">
        <f t="shared" si="125"/>
        <v>0</v>
      </c>
      <c r="IZ186" s="240">
        <f t="shared" si="126"/>
        <v>0</v>
      </c>
      <c r="JA186" s="240">
        <f t="shared" si="127"/>
        <v>0</v>
      </c>
      <c r="JB186" s="240">
        <f t="shared" si="128"/>
        <v>0</v>
      </c>
      <c r="JC186" s="240">
        <f t="shared" si="129"/>
        <v>0</v>
      </c>
      <c r="JD186" s="240">
        <f t="shared" si="130"/>
        <v>0</v>
      </c>
      <c r="JE186" s="240">
        <f t="shared" si="131"/>
        <v>0</v>
      </c>
      <c r="JF186" s="240">
        <f t="shared" si="132"/>
        <v>0</v>
      </c>
      <c r="JG186" s="240">
        <f t="shared" si="133"/>
        <v>0</v>
      </c>
      <c r="JH186" s="241">
        <f t="shared" si="134"/>
        <v>0</v>
      </c>
      <c r="JI186" s="307"/>
      <c r="JJ186" s="243"/>
    </row>
    <row r="187" spans="1:270" x14ac:dyDescent="0.55000000000000004">
      <c r="A187" s="213">
        <v>176</v>
      </c>
      <c r="B187" s="214"/>
      <c r="C187" s="215"/>
      <c r="D187" s="215"/>
      <c r="E187" s="215"/>
      <c r="F187" s="215"/>
      <c r="G187" s="215"/>
      <c r="H187" s="215"/>
      <c r="I187" s="215" t="s">
        <v>561</v>
      </c>
      <c r="J187" s="216">
        <v>0</v>
      </c>
      <c r="K187" s="217" t="str">
        <f t="shared" si="118"/>
        <v>not done</v>
      </c>
      <c r="L187" s="64"/>
      <c r="M187" s="219"/>
      <c r="N187" s="220" t="e">
        <f>List1_1[[#This Row],[Latest start date]]</f>
        <v>#VALUE!</v>
      </c>
      <c r="O187" s="221" t="str">
        <f t="shared" si="93"/>
        <v/>
      </c>
      <c r="P187" s="222" t="e">
        <f t="shared" si="94"/>
        <v>#VALUE!</v>
      </c>
      <c r="Q187" s="223" t="e">
        <f t="shared" si="95"/>
        <v>#VALUE!</v>
      </c>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4"/>
      <c r="AY187" s="224"/>
      <c r="AZ187" s="224"/>
      <c r="BA187" s="224"/>
      <c r="BB187" s="224"/>
      <c r="BC187" s="224"/>
      <c r="BD187" s="224"/>
      <c r="BE187" s="224"/>
      <c r="BF187" s="224"/>
      <c r="BG187" s="224"/>
      <c r="BH187" s="224"/>
      <c r="BI187" s="224"/>
      <c r="BJ187" s="224"/>
      <c r="BK187" s="224"/>
      <c r="BL187" s="224"/>
      <c r="BM187" s="224"/>
      <c r="BN187" s="224"/>
      <c r="BO187" s="224"/>
      <c r="BP187" s="224"/>
      <c r="BQ187" s="224"/>
      <c r="BR187" s="224"/>
      <c r="BS187" s="224"/>
      <c r="BT187" s="224"/>
      <c r="BU187" s="224"/>
      <c r="BV187" s="224"/>
      <c r="BW187" s="224"/>
      <c r="BX187" s="224"/>
      <c r="BY187" s="224"/>
      <c r="BZ187" s="224"/>
      <c r="CA187" s="224"/>
      <c r="CB187" s="224"/>
      <c r="CC187" s="224"/>
      <c r="CD187" s="224"/>
      <c r="CE187" s="224"/>
      <c r="CF187" s="224"/>
      <c r="CG187" s="224"/>
      <c r="CH187" s="224"/>
      <c r="CI187" s="224"/>
      <c r="CJ187" s="224"/>
      <c r="CK187" s="224"/>
      <c r="CL187" s="224"/>
      <c r="CM187" s="224"/>
      <c r="CN187" s="224"/>
      <c r="CO187" s="224"/>
      <c r="CP187" s="224"/>
      <c r="CQ187" s="224"/>
      <c r="CR187" s="224"/>
      <c r="CS187" s="224"/>
      <c r="CT187" s="224"/>
      <c r="CU187" s="224"/>
      <c r="CV187" s="224"/>
      <c r="CW187" s="224"/>
      <c r="CX187" s="224"/>
      <c r="CY187" s="224"/>
      <c r="CZ187" s="224"/>
      <c r="DA187" s="224"/>
      <c r="DB187" s="224"/>
      <c r="DC187" s="224"/>
      <c r="DD187" s="224"/>
      <c r="DE187" s="224"/>
      <c r="DF187" s="224"/>
      <c r="DG187" s="224"/>
      <c r="DH187" s="224"/>
      <c r="DI187" s="224"/>
      <c r="DJ187" s="224"/>
      <c r="DK187" s="224"/>
      <c r="DL187" s="224"/>
      <c r="DM187" s="224"/>
      <c r="DN187" s="224"/>
      <c r="DO187" s="224"/>
      <c r="DP187" s="224"/>
      <c r="DQ187" s="224"/>
      <c r="DR187" s="224"/>
      <c r="DS187" s="224"/>
      <c r="DT187" s="224"/>
      <c r="DU187" s="224"/>
      <c r="DV187" s="224"/>
      <c r="DW187" s="224"/>
      <c r="DX187" s="224"/>
      <c r="DY187" s="224"/>
      <c r="DZ187" s="224"/>
      <c r="EA187" s="224"/>
      <c r="EB187" s="224"/>
      <c r="EC187" s="224"/>
      <c r="ED187" s="224"/>
      <c r="EE187" s="224"/>
      <c r="EF187" s="224"/>
      <c r="EG187" s="224"/>
      <c r="EH187" s="224"/>
      <c r="EI187" s="224"/>
      <c r="EJ187" s="224"/>
      <c r="EK187" s="224"/>
      <c r="EL187" s="224"/>
      <c r="EM187" s="224"/>
      <c r="EN187" s="224"/>
      <c r="EO187" s="224"/>
      <c r="EP187" s="224"/>
      <c r="EQ187" s="224"/>
      <c r="ER187" s="224"/>
      <c r="ES187" s="224"/>
      <c r="ET187" s="224"/>
      <c r="EU187" s="224"/>
      <c r="EV187" s="224"/>
      <c r="EW187" s="224"/>
      <c r="EX187" s="224"/>
      <c r="EY187" s="224"/>
      <c r="EZ187" s="224"/>
      <c r="FA187" s="224"/>
      <c r="FB187" s="224"/>
      <c r="FC187" s="224"/>
      <c r="FD187" s="224"/>
      <c r="FE187" s="224"/>
      <c r="FF187" s="224"/>
      <c r="FG187" s="224"/>
      <c r="FH187" s="224"/>
      <c r="FI187" s="224"/>
      <c r="FJ187" s="224"/>
      <c r="FK187" s="224"/>
      <c r="FL187" s="224"/>
      <c r="FM187" s="224"/>
      <c r="FN187" s="224"/>
      <c r="FO187" s="224"/>
      <c r="FP187" s="224"/>
      <c r="FQ187" s="224"/>
      <c r="FR187" s="224"/>
      <c r="FS187" s="224"/>
      <c r="FT187" s="224"/>
      <c r="FU187" s="224"/>
      <c r="FV187" s="224"/>
      <c r="FW187" s="224"/>
      <c r="FX187" s="224"/>
      <c r="FY187" s="224"/>
      <c r="FZ187" s="224"/>
      <c r="GA187" s="224"/>
      <c r="GB187" s="224"/>
      <c r="GC187" s="224"/>
      <c r="GD187" s="224"/>
      <c r="GE187" s="224"/>
      <c r="GF187" s="224"/>
      <c r="GG187" s="224"/>
      <c r="GH187" s="224"/>
      <c r="GI187" s="224"/>
      <c r="GJ187" s="224"/>
      <c r="GK187" s="224"/>
      <c r="GL187" s="224"/>
      <c r="GM187" s="224"/>
      <c r="GN187" s="224"/>
      <c r="GO187" s="224"/>
      <c r="GP187" s="218"/>
      <c r="GQ187" s="244"/>
      <c r="GR187" s="244"/>
      <c r="GS187" s="244"/>
      <c r="GT187" s="244"/>
      <c r="GU187" s="244"/>
      <c r="GV187" s="226"/>
      <c r="GW187" s="244"/>
      <c r="GX187" s="226"/>
      <c r="GY187" s="226"/>
      <c r="GZ187" s="226"/>
      <c r="HA187" s="226"/>
      <c r="HB187" s="226"/>
      <c r="HC187" s="227"/>
      <c r="HD187" s="228"/>
      <c r="HE187" s="228"/>
      <c r="HF187" s="276">
        <f t="shared" si="96"/>
        <v>0</v>
      </c>
      <c r="HG187" s="276">
        <f>List1_1[[#This Row],[HR 1 Rate 
(autofill)]]*List1_1[[#This Row],[HR 1 Effort ]]</f>
        <v>0</v>
      </c>
      <c r="HH187" s="229"/>
      <c r="HI187" s="228"/>
      <c r="HJ187" s="276">
        <f t="shared" si="97"/>
        <v>0</v>
      </c>
      <c r="HK187" s="276">
        <f>List1_1[[#This Row],[HR 2 Effort ]]*List1_1[[#This Row],[HR 2 Rate 
(autofill)]]</f>
        <v>0</v>
      </c>
      <c r="HL187" s="228"/>
      <c r="HM187" s="228"/>
      <c r="HN187" s="276">
        <f t="shared" si="98"/>
        <v>0</v>
      </c>
      <c r="HO187" s="276">
        <f>List1_1[[#This Row],[HR 3 Rate 
(autofill)]]*List1_1[[#This Row],[HR 3 Effort ]]</f>
        <v>0</v>
      </c>
      <c r="HP187" s="229"/>
      <c r="HQ187" s="228"/>
      <c r="HR187" s="276">
        <f t="shared" si="99"/>
        <v>0</v>
      </c>
      <c r="HS187" s="276">
        <f>List1_1[[#This Row],[HR 4 Rate 
(autofill)]]*List1_1[[#This Row],[HR 4 Effort ]]</f>
        <v>0</v>
      </c>
      <c r="HT187" s="229"/>
      <c r="HU187" s="230">
        <f>List1_1[[#This Row],[HR 1 cost estimate
(autofill)]]+List1_1[[#This Row],[HR 2 cost estimate 
(autofill)]]+List1_1[[#This Row],[HR 3 cost estimate 
(autofill)]]+List1_1[[#This Row],[HR 4 cost estimate 
(autofill)]]</f>
        <v>0</v>
      </c>
      <c r="HV187" s="229"/>
      <c r="HW187" s="229"/>
      <c r="HX187" s="231">
        <f>List1_1[[#This Row],[HR subtotal]]+List1_1[[#This Row],[Estimated Cost of goods &amp; materials / other]]</f>
        <v>0</v>
      </c>
      <c r="HY187" s="232">
        <f>(List1_1[[#This Row],[Total Estimated Cost ]]*List1_1[[#This Row],[Percent Complete]])/100</f>
        <v>0</v>
      </c>
      <c r="HZ187" s="233">
        <f t="shared" si="120"/>
        <v>0</v>
      </c>
      <c r="IA187" s="233">
        <f t="shared" si="120"/>
        <v>0</v>
      </c>
      <c r="IB187" s="233">
        <f t="shared" si="120"/>
        <v>0</v>
      </c>
      <c r="IC187" s="233">
        <f t="shared" si="120"/>
        <v>0</v>
      </c>
      <c r="ID187" s="233">
        <f t="shared" si="120"/>
        <v>0</v>
      </c>
      <c r="IE187" s="233">
        <f t="shared" si="120"/>
        <v>0</v>
      </c>
      <c r="IF187" s="233">
        <f t="shared" si="120"/>
        <v>0</v>
      </c>
      <c r="IG187" s="233">
        <f t="shared" si="120"/>
        <v>0</v>
      </c>
      <c r="IH187" s="233">
        <f t="shared" si="120"/>
        <v>0</v>
      </c>
      <c r="II187" s="233">
        <f t="shared" si="120"/>
        <v>0</v>
      </c>
      <c r="IJ187" s="233">
        <f t="shared" si="120"/>
        <v>0</v>
      </c>
      <c r="IK187" s="233">
        <f t="shared" si="120"/>
        <v>0</v>
      </c>
      <c r="IL187" s="233">
        <f t="shared" si="101"/>
        <v>0</v>
      </c>
      <c r="IM187" s="245">
        <f t="shared" si="102"/>
        <v>0</v>
      </c>
      <c r="IN187" s="246">
        <f t="shared" si="103"/>
        <v>0</v>
      </c>
      <c r="IO187" s="235"/>
      <c r="IP187" s="236">
        <f>List1_1[[#This Row],[Total Estimated Cost ]]-List1_1[[#This Row],[Actual Cost]]</f>
        <v>0</v>
      </c>
      <c r="IQ187" s="237"/>
      <c r="IR187" s="237"/>
      <c r="IS187" s="238"/>
      <c r="IT187" s="239"/>
      <c r="IU187" s="240">
        <f t="shared" si="121"/>
        <v>0</v>
      </c>
      <c r="IV187" s="240">
        <f t="shared" si="122"/>
        <v>0</v>
      </c>
      <c r="IW187" s="240">
        <f t="shared" si="123"/>
        <v>0</v>
      </c>
      <c r="IX187" s="240">
        <f t="shared" si="124"/>
        <v>0</v>
      </c>
      <c r="IY187" s="240">
        <f t="shared" si="125"/>
        <v>0</v>
      </c>
      <c r="IZ187" s="240">
        <f t="shared" si="126"/>
        <v>0</v>
      </c>
      <c r="JA187" s="240">
        <f t="shared" si="127"/>
        <v>0</v>
      </c>
      <c r="JB187" s="240">
        <f t="shared" si="128"/>
        <v>0</v>
      </c>
      <c r="JC187" s="240">
        <f t="shared" si="129"/>
        <v>0</v>
      </c>
      <c r="JD187" s="240">
        <f t="shared" si="130"/>
        <v>0</v>
      </c>
      <c r="JE187" s="240">
        <f t="shared" si="131"/>
        <v>0</v>
      </c>
      <c r="JF187" s="240">
        <f t="shared" si="132"/>
        <v>0</v>
      </c>
      <c r="JG187" s="240">
        <f t="shared" si="133"/>
        <v>0</v>
      </c>
      <c r="JH187" s="241">
        <f t="shared" si="134"/>
        <v>0</v>
      </c>
      <c r="JI187" s="307"/>
      <c r="JJ187" s="243"/>
    </row>
    <row r="188" spans="1:270" x14ac:dyDescent="0.55000000000000004">
      <c r="A188" s="213">
        <v>177</v>
      </c>
      <c r="B188" s="214"/>
      <c r="C188" s="215"/>
      <c r="D188" s="215"/>
      <c r="E188" s="215"/>
      <c r="F188" s="215"/>
      <c r="G188" s="215"/>
      <c r="H188" s="215"/>
      <c r="I188" s="215" t="s">
        <v>561</v>
      </c>
      <c r="J188" s="216">
        <v>0</v>
      </c>
      <c r="K188" s="217" t="str">
        <f t="shared" si="118"/>
        <v>not done</v>
      </c>
      <c r="L188" s="64"/>
      <c r="M188" s="219"/>
      <c r="N188" s="220" t="e">
        <f>List1_1[[#This Row],[Latest start date]]</f>
        <v>#VALUE!</v>
      </c>
      <c r="O188" s="221" t="str">
        <f t="shared" si="93"/>
        <v/>
      </c>
      <c r="P188" s="222" t="e">
        <f t="shared" si="94"/>
        <v>#VALUE!</v>
      </c>
      <c r="Q188" s="223" t="e">
        <f t="shared" si="95"/>
        <v>#VALUE!</v>
      </c>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224"/>
      <c r="AY188" s="224"/>
      <c r="AZ188" s="224"/>
      <c r="BA188" s="224"/>
      <c r="BB188" s="224"/>
      <c r="BC188" s="224"/>
      <c r="BD188" s="224"/>
      <c r="BE188" s="224"/>
      <c r="BF188" s="224"/>
      <c r="BG188" s="224"/>
      <c r="BH188" s="224"/>
      <c r="BI188" s="224"/>
      <c r="BJ188" s="224"/>
      <c r="BK188" s="224"/>
      <c r="BL188" s="224"/>
      <c r="BM188" s="224"/>
      <c r="BN188" s="224"/>
      <c r="BO188" s="224"/>
      <c r="BP188" s="224"/>
      <c r="BQ188" s="224"/>
      <c r="BR188" s="224"/>
      <c r="BS188" s="224"/>
      <c r="BT188" s="224"/>
      <c r="BU188" s="224"/>
      <c r="BV188" s="224"/>
      <c r="BW188" s="224"/>
      <c r="BX188" s="224"/>
      <c r="BY188" s="224"/>
      <c r="BZ188" s="224"/>
      <c r="CA188" s="224"/>
      <c r="CB188" s="224"/>
      <c r="CC188" s="224"/>
      <c r="CD188" s="224"/>
      <c r="CE188" s="224"/>
      <c r="CF188" s="224"/>
      <c r="CG188" s="224"/>
      <c r="CH188" s="224"/>
      <c r="CI188" s="224"/>
      <c r="CJ188" s="224"/>
      <c r="CK188" s="224"/>
      <c r="CL188" s="224"/>
      <c r="CM188" s="224"/>
      <c r="CN188" s="224"/>
      <c r="CO188" s="224"/>
      <c r="CP188" s="224"/>
      <c r="CQ188" s="224"/>
      <c r="CR188" s="224"/>
      <c r="CS188" s="224"/>
      <c r="CT188" s="224"/>
      <c r="CU188" s="224"/>
      <c r="CV188" s="224"/>
      <c r="CW188" s="224"/>
      <c r="CX188" s="224"/>
      <c r="CY188" s="224"/>
      <c r="CZ188" s="224"/>
      <c r="DA188" s="224"/>
      <c r="DB188" s="224"/>
      <c r="DC188" s="224"/>
      <c r="DD188" s="224"/>
      <c r="DE188" s="224"/>
      <c r="DF188" s="224"/>
      <c r="DG188" s="224"/>
      <c r="DH188" s="224"/>
      <c r="DI188" s="224"/>
      <c r="DJ188" s="224"/>
      <c r="DK188" s="224"/>
      <c r="DL188" s="224"/>
      <c r="DM188" s="224"/>
      <c r="DN188" s="224"/>
      <c r="DO188" s="224"/>
      <c r="DP188" s="224"/>
      <c r="DQ188" s="224"/>
      <c r="DR188" s="224"/>
      <c r="DS188" s="224"/>
      <c r="DT188" s="224"/>
      <c r="DU188" s="224"/>
      <c r="DV188" s="224"/>
      <c r="DW188" s="224"/>
      <c r="DX188" s="224"/>
      <c r="DY188" s="224"/>
      <c r="DZ188" s="224"/>
      <c r="EA188" s="224"/>
      <c r="EB188" s="224"/>
      <c r="EC188" s="224"/>
      <c r="ED188" s="224"/>
      <c r="EE188" s="224"/>
      <c r="EF188" s="224"/>
      <c r="EG188" s="224"/>
      <c r="EH188" s="224"/>
      <c r="EI188" s="224"/>
      <c r="EJ188" s="224"/>
      <c r="EK188" s="224"/>
      <c r="EL188" s="224"/>
      <c r="EM188" s="224"/>
      <c r="EN188" s="224"/>
      <c r="EO188" s="224"/>
      <c r="EP188" s="224"/>
      <c r="EQ188" s="224"/>
      <c r="ER188" s="224"/>
      <c r="ES188" s="224"/>
      <c r="ET188" s="224"/>
      <c r="EU188" s="224"/>
      <c r="EV188" s="224"/>
      <c r="EW188" s="224"/>
      <c r="EX188" s="224"/>
      <c r="EY188" s="224"/>
      <c r="EZ188" s="224"/>
      <c r="FA188" s="224"/>
      <c r="FB188" s="224"/>
      <c r="FC188" s="224"/>
      <c r="FD188" s="224"/>
      <c r="FE188" s="224"/>
      <c r="FF188" s="224"/>
      <c r="FG188" s="224"/>
      <c r="FH188" s="224"/>
      <c r="FI188" s="224"/>
      <c r="FJ188" s="224"/>
      <c r="FK188" s="224"/>
      <c r="FL188" s="224"/>
      <c r="FM188" s="224"/>
      <c r="FN188" s="224"/>
      <c r="FO188" s="224"/>
      <c r="FP188" s="224"/>
      <c r="FQ188" s="224"/>
      <c r="FR188" s="224"/>
      <c r="FS188" s="224"/>
      <c r="FT188" s="224"/>
      <c r="FU188" s="224"/>
      <c r="FV188" s="224"/>
      <c r="FW188" s="224"/>
      <c r="FX188" s="224"/>
      <c r="FY188" s="224"/>
      <c r="FZ188" s="224"/>
      <c r="GA188" s="224"/>
      <c r="GB188" s="224"/>
      <c r="GC188" s="224"/>
      <c r="GD188" s="224"/>
      <c r="GE188" s="224"/>
      <c r="GF188" s="224"/>
      <c r="GG188" s="224"/>
      <c r="GH188" s="224"/>
      <c r="GI188" s="224"/>
      <c r="GJ188" s="224"/>
      <c r="GK188" s="224"/>
      <c r="GL188" s="224"/>
      <c r="GM188" s="224"/>
      <c r="GN188" s="224"/>
      <c r="GO188" s="224"/>
      <c r="GP188" s="218"/>
      <c r="GQ188" s="244"/>
      <c r="GR188" s="244"/>
      <c r="GS188" s="244"/>
      <c r="GT188" s="244"/>
      <c r="GU188" s="244"/>
      <c r="GV188" s="226"/>
      <c r="GW188" s="244"/>
      <c r="GX188" s="226"/>
      <c r="GY188" s="226"/>
      <c r="GZ188" s="226"/>
      <c r="HA188" s="226"/>
      <c r="HB188" s="226"/>
      <c r="HC188" s="227"/>
      <c r="HD188" s="228"/>
      <c r="HE188" s="228"/>
      <c r="HF188" s="276">
        <f t="shared" si="96"/>
        <v>0</v>
      </c>
      <c r="HG188" s="276">
        <f>List1_1[[#This Row],[HR 1 Rate 
(autofill)]]*List1_1[[#This Row],[HR 1 Effort ]]</f>
        <v>0</v>
      </c>
      <c r="HH188" s="229"/>
      <c r="HI188" s="228"/>
      <c r="HJ188" s="276">
        <f t="shared" si="97"/>
        <v>0</v>
      </c>
      <c r="HK188" s="276">
        <f>List1_1[[#This Row],[HR 2 Effort ]]*List1_1[[#This Row],[HR 2 Rate 
(autofill)]]</f>
        <v>0</v>
      </c>
      <c r="HL188" s="228"/>
      <c r="HM188" s="228"/>
      <c r="HN188" s="276">
        <f t="shared" si="98"/>
        <v>0</v>
      </c>
      <c r="HO188" s="276">
        <f>List1_1[[#This Row],[HR 3 Rate 
(autofill)]]*List1_1[[#This Row],[HR 3 Effort ]]</f>
        <v>0</v>
      </c>
      <c r="HP188" s="229"/>
      <c r="HQ188" s="228"/>
      <c r="HR188" s="276">
        <f t="shared" si="99"/>
        <v>0</v>
      </c>
      <c r="HS188" s="276">
        <f>List1_1[[#This Row],[HR 4 Rate 
(autofill)]]*List1_1[[#This Row],[HR 4 Effort ]]</f>
        <v>0</v>
      </c>
      <c r="HT188" s="229"/>
      <c r="HU188" s="230">
        <f>List1_1[[#This Row],[HR 1 cost estimate
(autofill)]]+List1_1[[#This Row],[HR 2 cost estimate 
(autofill)]]+List1_1[[#This Row],[HR 3 cost estimate 
(autofill)]]+List1_1[[#This Row],[HR 4 cost estimate 
(autofill)]]</f>
        <v>0</v>
      </c>
      <c r="HV188" s="229"/>
      <c r="HW188" s="229"/>
      <c r="HX188" s="231">
        <f>List1_1[[#This Row],[HR subtotal]]+List1_1[[#This Row],[Estimated Cost of goods &amp; materials / other]]</f>
        <v>0</v>
      </c>
      <c r="HY188" s="232">
        <f>(List1_1[[#This Row],[Total Estimated Cost ]]*List1_1[[#This Row],[Percent Complete]])/100</f>
        <v>0</v>
      </c>
      <c r="HZ188" s="233">
        <f t="shared" ref="HZ188:IK199" si="135">IF($O188="",0,IF(EOMONTH($O188,0)=EOMONTH(HZ$8,0),$HX188,0))</f>
        <v>0</v>
      </c>
      <c r="IA188" s="233">
        <f t="shared" si="135"/>
        <v>0</v>
      </c>
      <c r="IB188" s="233">
        <f t="shared" si="135"/>
        <v>0</v>
      </c>
      <c r="IC188" s="233">
        <f t="shared" si="135"/>
        <v>0</v>
      </c>
      <c r="ID188" s="233">
        <f t="shared" si="135"/>
        <v>0</v>
      </c>
      <c r="IE188" s="233">
        <f t="shared" si="135"/>
        <v>0</v>
      </c>
      <c r="IF188" s="233">
        <f t="shared" si="135"/>
        <v>0</v>
      </c>
      <c r="IG188" s="233">
        <f t="shared" si="135"/>
        <v>0</v>
      </c>
      <c r="IH188" s="233">
        <f t="shared" si="135"/>
        <v>0</v>
      </c>
      <c r="II188" s="233">
        <f t="shared" si="135"/>
        <v>0</v>
      </c>
      <c r="IJ188" s="233">
        <f t="shared" si="135"/>
        <v>0</v>
      </c>
      <c r="IK188" s="233">
        <f t="shared" si="135"/>
        <v>0</v>
      </c>
      <c r="IL188" s="233">
        <f t="shared" si="101"/>
        <v>0</v>
      </c>
      <c r="IM188" s="245">
        <f t="shared" si="102"/>
        <v>0</v>
      </c>
      <c r="IN188" s="246">
        <f t="shared" si="103"/>
        <v>0</v>
      </c>
      <c r="IO188" s="235"/>
      <c r="IP188" s="236">
        <f>List1_1[[#This Row],[Total Estimated Cost ]]-List1_1[[#This Row],[Actual Cost]]</f>
        <v>0</v>
      </c>
      <c r="IQ188" s="237"/>
      <c r="IR188" s="237"/>
      <c r="IS188" s="238"/>
      <c r="IT188" s="239"/>
      <c r="IU188" s="240">
        <f t="shared" si="121"/>
        <v>0</v>
      </c>
      <c r="IV188" s="240">
        <f t="shared" si="122"/>
        <v>0</v>
      </c>
      <c r="IW188" s="240">
        <f t="shared" si="123"/>
        <v>0</v>
      </c>
      <c r="IX188" s="240">
        <f t="shared" si="124"/>
        <v>0</v>
      </c>
      <c r="IY188" s="240">
        <f t="shared" si="125"/>
        <v>0</v>
      </c>
      <c r="IZ188" s="240">
        <f t="shared" si="126"/>
        <v>0</v>
      </c>
      <c r="JA188" s="240">
        <f t="shared" si="127"/>
        <v>0</v>
      </c>
      <c r="JB188" s="240">
        <f t="shared" si="128"/>
        <v>0</v>
      </c>
      <c r="JC188" s="240">
        <f t="shared" si="129"/>
        <v>0</v>
      </c>
      <c r="JD188" s="240">
        <f t="shared" si="130"/>
        <v>0</v>
      </c>
      <c r="JE188" s="240">
        <f t="shared" si="131"/>
        <v>0</v>
      </c>
      <c r="JF188" s="240">
        <f t="shared" si="132"/>
        <v>0</v>
      </c>
      <c r="JG188" s="240">
        <f t="shared" si="133"/>
        <v>0</v>
      </c>
      <c r="JH188" s="241">
        <f t="shared" si="134"/>
        <v>0</v>
      </c>
      <c r="JI188" s="307"/>
      <c r="JJ188" s="243"/>
    </row>
    <row r="189" spans="1:270" x14ac:dyDescent="0.55000000000000004">
      <c r="A189" s="213">
        <v>178</v>
      </c>
      <c r="B189" s="214"/>
      <c r="C189" s="215"/>
      <c r="D189" s="215"/>
      <c r="E189" s="215"/>
      <c r="F189" s="215"/>
      <c r="G189" s="215"/>
      <c r="H189" s="215"/>
      <c r="I189" s="215" t="s">
        <v>561</v>
      </c>
      <c r="J189" s="216">
        <v>0</v>
      </c>
      <c r="K189" s="217" t="str">
        <f t="shared" si="118"/>
        <v>not done</v>
      </c>
      <c r="L189" s="64"/>
      <c r="M189" s="219"/>
      <c r="N189" s="220" t="e">
        <f>List1_1[[#This Row],[Latest start date]]</f>
        <v>#VALUE!</v>
      </c>
      <c r="O189" s="221" t="str">
        <f t="shared" si="93"/>
        <v/>
      </c>
      <c r="P189" s="222" t="e">
        <f t="shared" si="94"/>
        <v>#VALUE!</v>
      </c>
      <c r="Q189" s="223" t="e">
        <f t="shared" si="95"/>
        <v>#VALUE!</v>
      </c>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224"/>
      <c r="AY189" s="224"/>
      <c r="AZ189" s="224"/>
      <c r="BA189" s="224"/>
      <c r="BB189" s="224"/>
      <c r="BC189" s="224"/>
      <c r="BD189" s="224"/>
      <c r="BE189" s="224"/>
      <c r="BF189" s="224"/>
      <c r="BG189" s="224"/>
      <c r="BH189" s="224"/>
      <c r="BI189" s="224"/>
      <c r="BJ189" s="224"/>
      <c r="BK189" s="224"/>
      <c r="BL189" s="224"/>
      <c r="BM189" s="224"/>
      <c r="BN189" s="224"/>
      <c r="BO189" s="224"/>
      <c r="BP189" s="224"/>
      <c r="BQ189" s="224"/>
      <c r="BR189" s="224"/>
      <c r="BS189" s="224"/>
      <c r="BT189" s="224"/>
      <c r="BU189" s="224"/>
      <c r="BV189" s="224"/>
      <c r="BW189" s="224"/>
      <c r="BX189" s="224"/>
      <c r="BY189" s="224"/>
      <c r="BZ189" s="224"/>
      <c r="CA189" s="224"/>
      <c r="CB189" s="224"/>
      <c r="CC189" s="224"/>
      <c r="CD189" s="224"/>
      <c r="CE189" s="224"/>
      <c r="CF189" s="224"/>
      <c r="CG189" s="224"/>
      <c r="CH189" s="224"/>
      <c r="CI189" s="224"/>
      <c r="CJ189" s="224"/>
      <c r="CK189" s="224"/>
      <c r="CL189" s="224"/>
      <c r="CM189" s="224"/>
      <c r="CN189" s="224"/>
      <c r="CO189" s="224"/>
      <c r="CP189" s="224"/>
      <c r="CQ189" s="224"/>
      <c r="CR189" s="224"/>
      <c r="CS189" s="224"/>
      <c r="CT189" s="224"/>
      <c r="CU189" s="224"/>
      <c r="CV189" s="224"/>
      <c r="CW189" s="224"/>
      <c r="CX189" s="224"/>
      <c r="CY189" s="224"/>
      <c r="CZ189" s="224"/>
      <c r="DA189" s="224"/>
      <c r="DB189" s="224"/>
      <c r="DC189" s="224"/>
      <c r="DD189" s="224"/>
      <c r="DE189" s="224"/>
      <c r="DF189" s="224"/>
      <c r="DG189" s="224"/>
      <c r="DH189" s="224"/>
      <c r="DI189" s="224"/>
      <c r="DJ189" s="224"/>
      <c r="DK189" s="224"/>
      <c r="DL189" s="224"/>
      <c r="DM189" s="224"/>
      <c r="DN189" s="224"/>
      <c r="DO189" s="224"/>
      <c r="DP189" s="224"/>
      <c r="DQ189" s="224"/>
      <c r="DR189" s="224"/>
      <c r="DS189" s="224"/>
      <c r="DT189" s="224"/>
      <c r="DU189" s="224"/>
      <c r="DV189" s="224"/>
      <c r="DW189" s="224"/>
      <c r="DX189" s="224"/>
      <c r="DY189" s="224"/>
      <c r="DZ189" s="224"/>
      <c r="EA189" s="224"/>
      <c r="EB189" s="224"/>
      <c r="EC189" s="224"/>
      <c r="ED189" s="224"/>
      <c r="EE189" s="224"/>
      <c r="EF189" s="224"/>
      <c r="EG189" s="224"/>
      <c r="EH189" s="224"/>
      <c r="EI189" s="224"/>
      <c r="EJ189" s="224"/>
      <c r="EK189" s="224"/>
      <c r="EL189" s="224"/>
      <c r="EM189" s="224"/>
      <c r="EN189" s="224"/>
      <c r="EO189" s="224"/>
      <c r="EP189" s="224"/>
      <c r="EQ189" s="224"/>
      <c r="ER189" s="224"/>
      <c r="ES189" s="224"/>
      <c r="ET189" s="224"/>
      <c r="EU189" s="224"/>
      <c r="EV189" s="224"/>
      <c r="EW189" s="224"/>
      <c r="EX189" s="224"/>
      <c r="EY189" s="224"/>
      <c r="EZ189" s="224"/>
      <c r="FA189" s="224"/>
      <c r="FB189" s="224"/>
      <c r="FC189" s="224"/>
      <c r="FD189" s="224"/>
      <c r="FE189" s="224"/>
      <c r="FF189" s="224"/>
      <c r="FG189" s="224"/>
      <c r="FH189" s="224"/>
      <c r="FI189" s="224"/>
      <c r="FJ189" s="224"/>
      <c r="FK189" s="224"/>
      <c r="FL189" s="224"/>
      <c r="FM189" s="224"/>
      <c r="FN189" s="224"/>
      <c r="FO189" s="224"/>
      <c r="FP189" s="224"/>
      <c r="FQ189" s="224"/>
      <c r="FR189" s="224"/>
      <c r="FS189" s="224"/>
      <c r="FT189" s="224"/>
      <c r="FU189" s="224"/>
      <c r="FV189" s="224"/>
      <c r="FW189" s="224"/>
      <c r="FX189" s="224"/>
      <c r="FY189" s="224"/>
      <c r="FZ189" s="224"/>
      <c r="GA189" s="224"/>
      <c r="GB189" s="224"/>
      <c r="GC189" s="224"/>
      <c r="GD189" s="224"/>
      <c r="GE189" s="224"/>
      <c r="GF189" s="224"/>
      <c r="GG189" s="224"/>
      <c r="GH189" s="224"/>
      <c r="GI189" s="224"/>
      <c r="GJ189" s="224"/>
      <c r="GK189" s="224"/>
      <c r="GL189" s="224"/>
      <c r="GM189" s="224"/>
      <c r="GN189" s="224"/>
      <c r="GO189" s="224"/>
      <c r="GP189" s="218"/>
      <c r="GQ189" s="244"/>
      <c r="GR189" s="244"/>
      <c r="GS189" s="244"/>
      <c r="GT189" s="244"/>
      <c r="GU189" s="244"/>
      <c r="GV189" s="226"/>
      <c r="GW189" s="244"/>
      <c r="GX189" s="226"/>
      <c r="GY189" s="226"/>
      <c r="GZ189" s="226"/>
      <c r="HA189" s="226"/>
      <c r="HB189" s="226"/>
      <c r="HC189" s="227"/>
      <c r="HD189" s="228"/>
      <c r="HE189" s="228"/>
      <c r="HF189" s="276">
        <f t="shared" si="96"/>
        <v>0</v>
      </c>
      <c r="HG189" s="276">
        <f>List1_1[[#This Row],[HR 1 Rate 
(autofill)]]*List1_1[[#This Row],[HR 1 Effort ]]</f>
        <v>0</v>
      </c>
      <c r="HH189" s="229"/>
      <c r="HI189" s="228"/>
      <c r="HJ189" s="276">
        <f t="shared" si="97"/>
        <v>0</v>
      </c>
      <c r="HK189" s="276">
        <f>List1_1[[#This Row],[HR 2 Effort ]]*List1_1[[#This Row],[HR 2 Rate 
(autofill)]]</f>
        <v>0</v>
      </c>
      <c r="HL189" s="228"/>
      <c r="HM189" s="228"/>
      <c r="HN189" s="276">
        <f t="shared" si="98"/>
        <v>0</v>
      </c>
      <c r="HO189" s="276">
        <f>List1_1[[#This Row],[HR 3 Rate 
(autofill)]]*List1_1[[#This Row],[HR 3 Effort ]]</f>
        <v>0</v>
      </c>
      <c r="HP189" s="229"/>
      <c r="HQ189" s="228"/>
      <c r="HR189" s="276">
        <f t="shared" si="99"/>
        <v>0</v>
      </c>
      <c r="HS189" s="276">
        <f>List1_1[[#This Row],[HR 4 Rate 
(autofill)]]*List1_1[[#This Row],[HR 4 Effort ]]</f>
        <v>0</v>
      </c>
      <c r="HT189" s="229"/>
      <c r="HU189" s="230">
        <f>List1_1[[#This Row],[HR 1 cost estimate
(autofill)]]+List1_1[[#This Row],[HR 2 cost estimate 
(autofill)]]+List1_1[[#This Row],[HR 3 cost estimate 
(autofill)]]+List1_1[[#This Row],[HR 4 cost estimate 
(autofill)]]</f>
        <v>0</v>
      </c>
      <c r="HV189" s="229"/>
      <c r="HW189" s="229"/>
      <c r="HX189" s="231">
        <f>List1_1[[#This Row],[HR subtotal]]+List1_1[[#This Row],[Estimated Cost of goods &amp; materials / other]]</f>
        <v>0</v>
      </c>
      <c r="HY189" s="232">
        <f>(List1_1[[#This Row],[Total Estimated Cost ]]*List1_1[[#This Row],[Percent Complete]])/100</f>
        <v>0</v>
      </c>
      <c r="HZ189" s="233">
        <f t="shared" si="135"/>
        <v>0</v>
      </c>
      <c r="IA189" s="233">
        <f t="shared" si="135"/>
        <v>0</v>
      </c>
      <c r="IB189" s="233">
        <f t="shared" si="135"/>
        <v>0</v>
      </c>
      <c r="IC189" s="233">
        <f t="shared" si="135"/>
        <v>0</v>
      </c>
      <c r="ID189" s="233">
        <f t="shared" si="135"/>
        <v>0</v>
      </c>
      <c r="IE189" s="233">
        <f t="shared" si="135"/>
        <v>0</v>
      </c>
      <c r="IF189" s="233">
        <f t="shared" si="135"/>
        <v>0</v>
      </c>
      <c r="IG189" s="233">
        <f t="shared" si="135"/>
        <v>0</v>
      </c>
      <c r="IH189" s="233">
        <f t="shared" si="135"/>
        <v>0</v>
      </c>
      <c r="II189" s="233">
        <f t="shared" si="135"/>
        <v>0</v>
      </c>
      <c r="IJ189" s="233">
        <f t="shared" si="135"/>
        <v>0</v>
      </c>
      <c r="IK189" s="233">
        <f t="shared" si="135"/>
        <v>0</v>
      </c>
      <c r="IL189" s="233">
        <f t="shared" si="101"/>
        <v>0</v>
      </c>
      <c r="IM189" s="245">
        <f t="shared" si="102"/>
        <v>0</v>
      </c>
      <c r="IN189" s="246">
        <f t="shared" si="103"/>
        <v>0</v>
      </c>
      <c r="IO189" s="235"/>
      <c r="IP189" s="236">
        <f>List1_1[[#This Row],[Total Estimated Cost ]]-List1_1[[#This Row],[Actual Cost]]</f>
        <v>0</v>
      </c>
      <c r="IQ189" s="237"/>
      <c r="IR189" s="237"/>
      <c r="IS189" s="238"/>
      <c r="IT189" s="239"/>
      <c r="IU189" s="240">
        <f t="shared" si="121"/>
        <v>0</v>
      </c>
      <c r="IV189" s="240">
        <f t="shared" si="122"/>
        <v>0</v>
      </c>
      <c r="IW189" s="240">
        <f t="shared" si="123"/>
        <v>0</v>
      </c>
      <c r="IX189" s="240">
        <f t="shared" si="124"/>
        <v>0</v>
      </c>
      <c r="IY189" s="240">
        <f t="shared" si="125"/>
        <v>0</v>
      </c>
      <c r="IZ189" s="240">
        <f t="shared" si="126"/>
        <v>0</v>
      </c>
      <c r="JA189" s="240">
        <f t="shared" si="127"/>
        <v>0</v>
      </c>
      <c r="JB189" s="240">
        <f t="shared" si="128"/>
        <v>0</v>
      </c>
      <c r="JC189" s="240">
        <f t="shared" si="129"/>
        <v>0</v>
      </c>
      <c r="JD189" s="240">
        <f t="shared" si="130"/>
        <v>0</v>
      </c>
      <c r="JE189" s="240">
        <f t="shared" si="131"/>
        <v>0</v>
      </c>
      <c r="JF189" s="240">
        <f t="shared" si="132"/>
        <v>0</v>
      </c>
      <c r="JG189" s="240">
        <f t="shared" si="133"/>
        <v>0</v>
      </c>
      <c r="JH189" s="241">
        <f t="shared" si="134"/>
        <v>0</v>
      </c>
      <c r="JI189" s="307"/>
      <c r="JJ189" s="243"/>
    </row>
    <row r="190" spans="1:270" x14ac:dyDescent="0.55000000000000004">
      <c r="A190" s="213">
        <v>179</v>
      </c>
      <c r="B190" s="214"/>
      <c r="C190" s="215"/>
      <c r="D190" s="215"/>
      <c r="E190" s="215"/>
      <c r="F190" s="215"/>
      <c r="G190" s="215"/>
      <c r="H190" s="215"/>
      <c r="I190" s="215" t="s">
        <v>561</v>
      </c>
      <c r="J190" s="216">
        <v>0</v>
      </c>
      <c r="K190" s="217" t="str">
        <f t="shared" si="118"/>
        <v>not done</v>
      </c>
      <c r="L190" s="64"/>
      <c r="M190" s="219"/>
      <c r="N190" s="220" t="e">
        <f>List1_1[[#This Row],[Latest start date]]</f>
        <v>#VALUE!</v>
      </c>
      <c r="O190" s="221" t="str">
        <f t="shared" si="93"/>
        <v/>
      </c>
      <c r="P190" s="222" t="e">
        <f t="shared" si="94"/>
        <v>#VALUE!</v>
      </c>
      <c r="Q190" s="223" t="e">
        <f t="shared" si="95"/>
        <v>#VALUE!</v>
      </c>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4"/>
      <c r="AY190" s="224"/>
      <c r="AZ190" s="224"/>
      <c r="BA190" s="224"/>
      <c r="BB190" s="224"/>
      <c r="BC190" s="224"/>
      <c r="BD190" s="224"/>
      <c r="BE190" s="224"/>
      <c r="BF190" s="224"/>
      <c r="BG190" s="224"/>
      <c r="BH190" s="224"/>
      <c r="BI190" s="224"/>
      <c r="BJ190" s="224"/>
      <c r="BK190" s="224"/>
      <c r="BL190" s="224"/>
      <c r="BM190" s="224"/>
      <c r="BN190" s="224"/>
      <c r="BO190" s="224"/>
      <c r="BP190" s="224"/>
      <c r="BQ190" s="224"/>
      <c r="BR190" s="224"/>
      <c r="BS190" s="224"/>
      <c r="BT190" s="224"/>
      <c r="BU190" s="224"/>
      <c r="BV190" s="224"/>
      <c r="BW190" s="224"/>
      <c r="BX190" s="224"/>
      <c r="BY190" s="224"/>
      <c r="BZ190" s="224"/>
      <c r="CA190" s="224"/>
      <c r="CB190" s="224"/>
      <c r="CC190" s="224"/>
      <c r="CD190" s="224"/>
      <c r="CE190" s="224"/>
      <c r="CF190" s="224"/>
      <c r="CG190" s="224"/>
      <c r="CH190" s="224"/>
      <c r="CI190" s="224"/>
      <c r="CJ190" s="224"/>
      <c r="CK190" s="224"/>
      <c r="CL190" s="224"/>
      <c r="CM190" s="224"/>
      <c r="CN190" s="224"/>
      <c r="CO190" s="224"/>
      <c r="CP190" s="224"/>
      <c r="CQ190" s="224"/>
      <c r="CR190" s="224"/>
      <c r="CS190" s="224"/>
      <c r="CT190" s="224"/>
      <c r="CU190" s="224"/>
      <c r="CV190" s="224"/>
      <c r="CW190" s="224"/>
      <c r="CX190" s="224"/>
      <c r="CY190" s="224"/>
      <c r="CZ190" s="224"/>
      <c r="DA190" s="224"/>
      <c r="DB190" s="224"/>
      <c r="DC190" s="224"/>
      <c r="DD190" s="224"/>
      <c r="DE190" s="224"/>
      <c r="DF190" s="224"/>
      <c r="DG190" s="224"/>
      <c r="DH190" s="224"/>
      <c r="DI190" s="224"/>
      <c r="DJ190" s="224"/>
      <c r="DK190" s="224"/>
      <c r="DL190" s="224"/>
      <c r="DM190" s="224"/>
      <c r="DN190" s="224"/>
      <c r="DO190" s="224"/>
      <c r="DP190" s="224"/>
      <c r="DQ190" s="224"/>
      <c r="DR190" s="224"/>
      <c r="DS190" s="224"/>
      <c r="DT190" s="224"/>
      <c r="DU190" s="224"/>
      <c r="DV190" s="224"/>
      <c r="DW190" s="224"/>
      <c r="DX190" s="224"/>
      <c r="DY190" s="224"/>
      <c r="DZ190" s="224"/>
      <c r="EA190" s="224"/>
      <c r="EB190" s="224"/>
      <c r="EC190" s="224"/>
      <c r="ED190" s="224"/>
      <c r="EE190" s="224"/>
      <c r="EF190" s="224"/>
      <c r="EG190" s="224"/>
      <c r="EH190" s="224"/>
      <c r="EI190" s="224"/>
      <c r="EJ190" s="224"/>
      <c r="EK190" s="224"/>
      <c r="EL190" s="224"/>
      <c r="EM190" s="224"/>
      <c r="EN190" s="224"/>
      <c r="EO190" s="224"/>
      <c r="EP190" s="224"/>
      <c r="EQ190" s="224"/>
      <c r="ER190" s="224"/>
      <c r="ES190" s="224"/>
      <c r="ET190" s="224"/>
      <c r="EU190" s="224"/>
      <c r="EV190" s="224"/>
      <c r="EW190" s="224"/>
      <c r="EX190" s="224"/>
      <c r="EY190" s="224"/>
      <c r="EZ190" s="224"/>
      <c r="FA190" s="224"/>
      <c r="FB190" s="224"/>
      <c r="FC190" s="224"/>
      <c r="FD190" s="224"/>
      <c r="FE190" s="224"/>
      <c r="FF190" s="224"/>
      <c r="FG190" s="224"/>
      <c r="FH190" s="224"/>
      <c r="FI190" s="224"/>
      <c r="FJ190" s="224"/>
      <c r="FK190" s="224"/>
      <c r="FL190" s="224"/>
      <c r="FM190" s="224"/>
      <c r="FN190" s="224"/>
      <c r="FO190" s="224"/>
      <c r="FP190" s="224"/>
      <c r="FQ190" s="224"/>
      <c r="FR190" s="224"/>
      <c r="FS190" s="224"/>
      <c r="FT190" s="224"/>
      <c r="FU190" s="224"/>
      <c r="FV190" s="224"/>
      <c r="FW190" s="224"/>
      <c r="FX190" s="224"/>
      <c r="FY190" s="224"/>
      <c r="FZ190" s="224"/>
      <c r="GA190" s="224"/>
      <c r="GB190" s="224"/>
      <c r="GC190" s="224"/>
      <c r="GD190" s="224"/>
      <c r="GE190" s="224"/>
      <c r="GF190" s="224"/>
      <c r="GG190" s="224"/>
      <c r="GH190" s="224"/>
      <c r="GI190" s="224"/>
      <c r="GJ190" s="224"/>
      <c r="GK190" s="224"/>
      <c r="GL190" s="224"/>
      <c r="GM190" s="224"/>
      <c r="GN190" s="224"/>
      <c r="GO190" s="224"/>
      <c r="GP190" s="218"/>
      <c r="GQ190" s="244"/>
      <c r="GR190" s="244"/>
      <c r="GS190" s="244"/>
      <c r="GT190" s="244"/>
      <c r="GU190" s="244"/>
      <c r="GV190" s="226"/>
      <c r="GW190" s="244"/>
      <c r="GX190" s="226"/>
      <c r="GY190" s="226"/>
      <c r="GZ190" s="226"/>
      <c r="HA190" s="226"/>
      <c r="HB190" s="226"/>
      <c r="HC190" s="227"/>
      <c r="HD190" s="228"/>
      <c r="HE190" s="228"/>
      <c r="HF190" s="276">
        <f t="shared" si="96"/>
        <v>0</v>
      </c>
      <c r="HG190" s="276">
        <f>List1_1[[#This Row],[HR 1 Rate 
(autofill)]]*List1_1[[#This Row],[HR 1 Effort ]]</f>
        <v>0</v>
      </c>
      <c r="HH190" s="229"/>
      <c r="HI190" s="228"/>
      <c r="HJ190" s="276">
        <f t="shared" si="97"/>
        <v>0</v>
      </c>
      <c r="HK190" s="276">
        <f>List1_1[[#This Row],[HR 2 Effort ]]*List1_1[[#This Row],[HR 2 Rate 
(autofill)]]</f>
        <v>0</v>
      </c>
      <c r="HL190" s="228"/>
      <c r="HM190" s="228"/>
      <c r="HN190" s="276">
        <f t="shared" si="98"/>
        <v>0</v>
      </c>
      <c r="HO190" s="276">
        <f>List1_1[[#This Row],[HR 3 Rate 
(autofill)]]*List1_1[[#This Row],[HR 3 Effort ]]</f>
        <v>0</v>
      </c>
      <c r="HP190" s="229"/>
      <c r="HQ190" s="228"/>
      <c r="HR190" s="276">
        <f t="shared" si="99"/>
        <v>0</v>
      </c>
      <c r="HS190" s="276">
        <f>List1_1[[#This Row],[HR 4 Rate 
(autofill)]]*List1_1[[#This Row],[HR 4 Effort ]]</f>
        <v>0</v>
      </c>
      <c r="HT190" s="229"/>
      <c r="HU190" s="230">
        <f>List1_1[[#This Row],[HR 1 cost estimate
(autofill)]]+List1_1[[#This Row],[HR 2 cost estimate 
(autofill)]]+List1_1[[#This Row],[HR 3 cost estimate 
(autofill)]]+List1_1[[#This Row],[HR 4 cost estimate 
(autofill)]]</f>
        <v>0</v>
      </c>
      <c r="HV190" s="229"/>
      <c r="HW190" s="229"/>
      <c r="HX190" s="231">
        <f>List1_1[[#This Row],[HR subtotal]]+List1_1[[#This Row],[Estimated Cost of goods &amp; materials / other]]</f>
        <v>0</v>
      </c>
      <c r="HY190" s="232">
        <f>(List1_1[[#This Row],[Total Estimated Cost ]]*List1_1[[#This Row],[Percent Complete]])/100</f>
        <v>0</v>
      </c>
      <c r="HZ190" s="233">
        <f t="shared" si="135"/>
        <v>0</v>
      </c>
      <c r="IA190" s="233">
        <f t="shared" si="135"/>
        <v>0</v>
      </c>
      <c r="IB190" s="233">
        <f t="shared" si="135"/>
        <v>0</v>
      </c>
      <c r="IC190" s="233">
        <f t="shared" si="135"/>
        <v>0</v>
      </c>
      <c r="ID190" s="233">
        <f t="shared" si="135"/>
        <v>0</v>
      </c>
      <c r="IE190" s="233">
        <f t="shared" si="135"/>
        <v>0</v>
      </c>
      <c r="IF190" s="233">
        <f t="shared" si="135"/>
        <v>0</v>
      </c>
      <c r="IG190" s="233">
        <f t="shared" si="135"/>
        <v>0</v>
      </c>
      <c r="IH190" s="233">
        <f t="shared" si="135"/>
        <v>0</v>
      </c>
      <c r="II190" s="233">
        <f t="shared" si="135"/>
        <v>0</v>
      </c>
      <c r="IJ190" s="233">
        <f t="shared" si="135"/>
        <v>0</v>
      </c>
      <c r="IK190" s="233">
        <f t="shared" si="135"/>
        <v>0</v>
      </c>
      <c r="IL190" s="233">
        <f t="shared" si="101"/>
        <v>0</v>
      </c>
      <c r="IM190" s="245">
        <f t="shared" si="102"/>
        <v>0</v>
      </c>
      <c r="IN190" s="246">
        <f t="shared" si="103"/>
        <v>0</v>
      </c>
      <c r="IO190" s="235"/>
      <c r="IP190" s="236">
        <f>List1_1[[#This Row],[Total Estimated Cost ]]-List1_1[[#This Row],[Actual Cost]]</f>
        <v>0</v>
      </c>
      <c r="IQ190" s="237"/>
      <c r="IR190" s="237"/>
      <c r="IS190" s="238"/>
      <c r="IT190" s="239"/>
      <c r="IU190" s="240">
        <f t="shared" si="121"/>
        <v>0</v>
      </c>
      <c r="IV190" s="240">
        <f t="shared" si="122"/>
        <v>0</v>
      </c>
      <c r="IW190" s="240">
        <f t="shared" si="123"/>
        <v>0</v>
      </c>
      <c r="IX190" s="240">
        <f t="shared" si="124"/>
        <v>0</v>
      </c>
      <c r="IY190" s="240">
        <f t="shared" si="125"/>
        <v>0</v>
      </c>
      <c r="IZ190" s="240">
        <f t="shared" si="126"/>
        <v>0</v>
      </c>
      <c r="JA190" s="240">
        <f t="shared" si="127"/>
        <v>0</v>
      </c>
      <c r="JB190" s="240">
        <f t="shared" si="128"/>
        <v>0</v>
      </c>
      <c r="JC190" s="240">
        <f t="shared" si="129"/>
        <v>0</v>
      </c>
      <c r="JD190" s="240">
        <f t="shared" si="130"/>
        <v>0</v>
      </c>
      <c r="JE190" s="240">
        <f t="shared" si="131"/>
        <v>0</v>
      </c>
      <c r="JF190" s="240">
        <f t="shared" si="132"/>
        <v>0</v>
      </c>
      <c r="JG190" s="240">
        <f t="shared" si="133"/>
        <v>0</v>
      </c>
      <c r="JH190" s="241">
        <f t="shared" si="134"/>
        <v>0</v>
      </c>
      <c r="JI190" s="307"/>
      <c r="JJ190" s="243"/>
    </row>
    <row r="191" spans="1:270" x14ac:dyDescent="0.55000000000000004">
      <c r="A191" s="213">
        <v>180</v>
      </c>
      <c r="B191" s="214"/>
      <c r="C191" s="215"/>
      <c r="D191" s="215"/>
      <c r="E191" s="215"/>
      <c r="F191" s="215"/>
      <c r="G191" s="215"/>
      <c r="H191" s="215"/>
      <c r="I191" s="215" t="s">
        <v>561</v>
      </c>
      <c r="J191" s="216">
        <v>0</v>
      </c>
      <c r="K191" s="217" t="str">
        <f t="shared" si="118"/>
        <v>not done</v>
      </c>
      <c r="L191" s="64"/>
      <c r="M191" s="219"/>
      <c r="N191" s="220" t="e">
        <f>List1_1[[#This Row],[Latest start date]]</f>
        <v>#VALUE!</v>
      </c>
      <c r="O191" s="221" t="str">
        <f t="shared" si="93"/>
        <v/>
      </c>
      <c r="P191" s="222" t="e">
        <f t="shared" si="94"/>
        <v>#VALUE!</v>
      </c>
      <c r="Q191" s="223" t="e">
        <f t="shared" si="95"/>
        <v>#VALUE!</v>
      </c>
      <c r="R191" s="224"/>
      <c r="S191" s="224"/>
      <c r="T191" s="224"/>
      <c r="U191" s="224"/>
      <c r="V191" s="224"/>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4"/>
      <c r="BF191" s="224"/>
      <c r="BG191" s="224"/>
      <c r="BH191" s="224"/>
      <c r="BI191" s="224"/>
      <c r="BJ191" s="224"/>
      <c r="BK191" s="224"/>
      <c r="BL191" s="224"/>
      <c r="BM191" s="224"/>
      <c r="BN191" s="224"/>
      <c r="BO191" s="224"/>
      <c r="BP191" s="224"/>
      <c r="BQ191" s="224"/>
      <c r="BR191" s="224"/>
      <c r="BS191" s="224"/>
      <c r="BT191" s="224"/>
      <c r="BU191" s="224"/>
      <c r="BV191" s="224"/>
      <c r="BW191" s="224"/>
      <c r="BX191" s="224"/>
      <c r="BY191" s="224"/>
      <c r="BZ191" s="224"/>
      <c r="CA191" s="224"/>
      <c r="CB191" s="224"/>
      <c r="CC191" s="224"/>
      <c r="CD191" s="224"/>
      <c r="CE191" s="224"/>
      <c r="CF191" s="224"/>
      <c r="CG191" s="224"/>
      <c r="CH191" s="224"/>
      <c r="CI191" s="224"/>
      <c r="CJ191" s="224"/>
      <c r="CK191" s="224"/>
      <c r="CL191" s="224"/>
      <c r="CM191" s="224"/>
      <c r="CN191" s="224"/>
      <c r="CO191" s="224"/>
      <c r="CP191" s="224"/>
      <c r="CQ191" s="224"/>
      <c r="CR191" s="224"/>
      <c r="CS191" s="224"/>
      <c r="CT191" s="224"/>
      <c r="CU191" s="224"/>
      <c r="CV191" s="224"/>
      <c r="CW191" s="224"/>
      <c r="CX191" s="224"/>
      <c r="CY191" s="224"/>
      <c r="CZ191" s="224"/>
      <c r="DA191" s="224"/>
      <c r="DB191" s="224"/>
      <c r="DC191" s="224"/>
      <c r="DD191" s="224"/>
      <c r="DE191" s="224"/>
      <c r="DF191" s="224"/>
      <c r="DG191" s="224"/>
      <c r="DH191" s="224"/>
      <c r="DI191" s="224"/>
      <c r="DJ191" s="224"/>
      <c r="DK191" s="224"/>
      <c r="DL191" s="224"/>
      <c r="DM191" s="224"/>
      <c r="DN191" s="224"/>
      <c r="DO191" s="224"/>
      <c r="DP191" s="224"/>
      <c r="DQ191" s="224"/>
      <c r="DR191" s="224"/>
      <c r="DS191" s="224"/>
      <c r="DT191" s="224"/>
      <c r="DU191" s="224"/>
      <c r="DV191" s="224"/>
      <c r="DW191" s="224"/>
      <c r="DX191" s="224"/>
      <c r="DY191" s="224"/>
      <c r="DZ191" s="224"/>
      <c r="EA191" s="224"/>
      <c r="EB191" s="224"/>
      <c r="EC191" s="224"/>
      <c r="ED191" s="224"/>
      <c r="EE191" s="224"/>
      <c r="EF191" s="224"/>
      <c r="EG191" s="224"/>
      <c r="EH191" s="224"/>
      <c r="EI191" s="224"/>
      <c r="EJ191" s="224"/>
      <c r="EK191" s="224"/>
      <c r="EL191" s="224"/>
      <c r="EM191" s="224"/>
      <c r="EN191" s="224"/>
      <c r="EO191" s="224"/>
      <c r="EP191" s="224"/>
      <c r="EQ191" s="224"/>
      <c r="ER191" s="224"/>
      <c r="ES191" s="224"/>
      <c r="ET191" s="224"/>
      <c r="EU191" s="224"/>
      <c r="EV191" s="224"/>
      <c r="EW191" s="224"/>
      <c r="EX191" s="224"/>
      <c r="EY191" s="224"/>
      <c r="EZ191" s="224"/>
      <c r="FA191" s="224"/>
      <c r="FB191" s="224"/>
      <c r="FC191" s="224"/>
      <c r="FD191" s="224"/>
      <c r="FE191" s="224"/>
      <c r="FF191" s="224"/>
      <c r="FG191" s="224"/>
      <c r="FH191" s="224"/>
      <c r="FI191" s="224"/>
      <c r="FJ191" s="224"/>
      <c r="FK191" s="224"/>
      <c r="FL191" s="224"/>
      <c r="FM191" s="224"/>
      <c r="FN191" s="224"/>
      <c r="FO191" s="224"/>
      <c r="FP191" s="224"/>
      <c r="FQ191" s="224"/>
      <c r="FR191" s="224"/>
      <c r="FS191" s="224"/>
      <c r="FT191" s="224"/>
      <c r="FU191" s="224"/>
      <c r="FV191" s="224"/>
      <c r="FW191" s="224"/>
      <c r="FX191" s="224"/>
      <c r="FY191" s="224"/>
      <c r="FZ191" s="224"/>
      <c r="GA191" s="224"/>
      <c r="GB191" s="224"/>
      <c r="GC191" s="224"/>
      <c r="GD191" s="224"/>
      <c r="GE191" s="224"/>
      <c r="GF191" s="224"/>
      <c r="GG191" s="224"/>
      <c r="GH191" s="224"/>
      <c r="GI191" s="224"/>
      <c r="GJ191" s="224"/>
      <c r="GK191" s="224"/>
      <c r="GL191" s="224"/>
      <c r="GM191" s="224"/>
      <c r="GN191" s="224"/>
      <c r="GO191" s="224"/>
      <c r="GP191" s="218"/>
      <c r="GQ191" s="244"/>
      <c r="GR191" s="244"/>
      <c r="GS191" s="244"/>
      <c r="GT191" s="244"/>
      <c r="GU191" s="244"/>
      <c r="GV191" s="226"/>
      <c r="GW191" s="244"/>
      <c r="GX191" s="226"/>
      <c r="GY191" s="226"/>
      <c r="GZ191" s="226"/>
      <c r="HA191" s="226"/>
      <c r="HB191" s="226"/>
      <c r="HC191" s="227"/>
      <c r="HD191" s="228"/>
      <c r="HE191" s="228"/>
      <c r="HF191" s="276">
        <f t="shared" si="96"/>
        <v>0</v>
      </c>
      <c r="HG191" s="276">
        <f>List1_1[[#This Row],[HR 1 Rate 
(autofill)]]*List1_1[[#This Row],[HR 1 Effort ]]</f>
        <v>0</v>
      </c>
      <c r="HH191" s="229"/>
      <c r="HI191" s="228"/>
      <c r="HJ191" s="276">
        <f t="shared" si="97"/>
        <v>0</v>
      </c>
      <c r="HK191" s="276">
        <f>List1_1[[#This Row],[HR 2 Effort ]]*List1_1[[#This Row],[HR 2 Rate 
(autofill)]]</f>
        <v>0</v>
      </c>
      <c r="HL191" s="228"/>
      <c r="HM191" s="228"/>
      <c r="HN191" s="276">
        <f t="shared" si="98"/>
        <v>0</v>
      </c>
      <c r="HO191" s="276">
        <f>List1_1[[#This Row],[HR 3 Rate 
(autofill)]]*List1_1[[#This Row],[HR 3 Effort ]]</f>
        <v>0</v>
      </c>
      <c r="HP191" s="229"/>
      <c r="HQ191" s="228"/>
      <c r="HR191" s="276">
        <f t="shared" si="99"/>
        <v>0</v>
      </c>
      <c r="HS191" s="276">
        <f>List1_1[[#This Row],[HR 4 Rate 
(autofill)]]*List1_1[[#This Row],[HR 4 Effort ]]</f>
        <v>0</v>
      </c>
      <c r="HT191" s="229"/>
      <c r="HU191" s="230">
        <f>List1_1[[#This Row],[HR 1 cost estimate
(autofill)]]+List1_1[[#This Row],[HR 2 cost estimate 
(autofill)]]+List1_1[[#This Row],[HR 3 cost estimate 
(autofill)]]+List1_1[[#This Row],[HR 4 cost estimate 
(autofill)]]</f>
        <v>0</v>
      </c>
      <c r="HV191" s="229"/>
      <c r="HW191" s="229"/>
      <c r="HX191" s="231">
        <f>List1_1[[#This Row],[HR subtotal]]+List1_1[[#This Row],[Estimated Cost of goods &amp; materials / other]]</f>
        <v>0</v>
      </c>
      <c r="HY191" s="232">
        <f>(List1_1[[#This Row],[Total Estimated Cost ]]*List1_1[[#This Row],[Percent Complete]])/100</f>
        <v>0</v>
      </c>
      <c r="HZ191" s="233">
        <f t="shared" si="135"/>
        <v>0</v>
      </c>
      <c r="IA191" s="233">
        <f t="shared" si="135"/>
        <v>0</v>
      </c>
      <c r="IB191" s="233">
        <f t="shared" si="135"/>
        <v>0</v>
      </c>
      <c r="IC191" s="233">
        <f t="shared" si="135"/>
        <v>0</v>
      </c>
      <c r="ID191" s="233">
        <f t="shared" si="135"/>
        <v>0</v>
      </c>
      <c r="IE191" s="233">
        <f t="shared" si="135"/>
        <v>0</v>
      </c>
      <c r="IF191" s="233">
        <f t="shared" si="135"/>
        <v>0</v>
      </c>
      <c r="IG191" s="233">
        <f t="shared" si="135"/>
        <v>0</v>
      </c>
      <c r="IH191" s="233">
        <f t="shared" si="135"/>
        <v>0</v>
      </c>
      <c r="II191" s="233">
        <f t="shared" si="135"/>
        <v>0</v>
      </c>
      <c r="IJ191" s="233">
        <f t="shared" si="135"/>
        <v>0</v>
      </c>
      <c r="IK191" s="233">
        <f t="shared" si="135"/>
        <v>0</v>
      </c>
      <c r="IL191" s="233">
        <f t="shared" si="101"/>
        <v>0</v>
      </c>
      <c r="IM191" s="245">
        <f t="shared" si="102"/>
        <v>0</v>
      </c>
      <c r="IN191" s="246">
        <f t="shared" si="103"/>
        <v>0</v>
      </c>
      <c r="IO191" s="235"/>
      <c r="IP191" s="236">
        <f>List1_1[[#This Row],[Total Estimated Cost ]]-List1_1[[#This Row],[Actual Cost]]</f>
        <v>0</v>
      </c>
      <c r="IQ191" s="237"/>
      <c r="IR191" s="237"/>
      <c r="IS191" s="238"/>
      <c r="IT191" s="239"/>
      <c r="IU191" s="240">
        <f t="shared" si="121"/>
        <v>0</v>
      </c>
      <c r="IV191" s="240">
        <f t="shared" si="122"/>
        <v>0</v>
      </c>
      <c r="IW191" s="240">
        <f t="shared" si="123"/>
        <v>0</v>
      </c>
      <c r="IX191" s="240">
        <f t="shared" si="124"/>
        <v>0</v>
      </c>
      <c r="IY191" s="240">
        <f t="shared" si="125"/>
        <v>0</v>
      </c>
      <c r="IZ191" s="240">
        <f t="shared" si="126"/>
        <v>0</v>
      </c>
      <c r="JA191" s="240">
        <f t="shared" si="127"/>
        <v>0</v>
      </c>
      <c r="JB191" s="240">
        <f t="shared" si="128"/>
        <v>0</v>
      </c>
      <c r="JC191" s="240">
        <f t="shared" si="129"/>
        <v>0</v>
      </c>
      <c r="JD191" s="240">
        <f t="shared" si="130"/>
        <v>0</v>
      </c>
      <c r="JE191" s="240">
        <f t="shared" si="131"/>
        <v>0</v>
      </c>
      <c r="JF191" s="240">
        <f t="shared" si="132"/>
        <v>0</v>
      </c>
      <c r="JG191" s="240">
        <f t="shared" si="133"/>
        <v>0</v>
      </c>
      <c r="JH191" s="241">
        <f t="shared" si="134"/>
        <v>0</v>
      </c>
      <c r="JI191" s="307"/>
      <c r="JJ191" s="243"/>
    </row>
    <row r="192" spans="1:270" x14ac:dyDescent="0.55000000000000004">
      <c r="A192" s="213">
        <v>181</v>
      </c>
      <c r="B192" s="214"/>
      <c r="C192" s="215"/>
      <c r="D192" s="215"/>
      <c r="E192" s="215"/>
      <c r="F192" s="215"/>
      <c r="G192" s="215"/>
      <c r="H192" s="215"/>
      <c r="I192" s="215" t="s">
        <v>561</v>
      </c>
      <c r="J192" s="216">
        <v>0</v>
      </c>
      <c r="K192" s="217" t="str">
        <f t="shared" si="118"/>
        <v>not done</v>
      </c>
      <c r="L192" s="64"/>
      <c r="M192" s="219"/>
      <c r="N192" s="220" t="e">
        <f>List1_1[[#This Row],[Latest start date]]</f>
        <v>#VALUE!</v>
      </c>
      <c r="O192" s="221" t="str">
        <f t="shared" si="93"/>
        <v/>
      </c>
      <c r="P192" s="222" t="e">
        <f t="shared" si="94"/>
        <v>#VALUE!</v>
      </c>
      <c r="Q192" s="223" t="e">
        <f t="shared" si="95"/>
        <v>#VALUE!</v>
      </c>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c r="BZ192" s="224"/>
      <c r="CA192" s="224"/>
      <c r="CB192" s="224"/>
      <c r="CC192" s="224"/>
      <c r="CD192" s="224"/>
      <c r="CE192" s="224"/>
      <c r="CF192" s="224"/>
      <c r="CG192" s="224"/>
      <c r="CH192" s="224"/>
      <c r="CI192" s="224"/>
      <c r="CJ192" s="224"/>
      <c r="CK192" s="224"/>
      <c r="CL192" s="224"/>
      <c r="CM192" s="224"/>
      <c r="CN192" s="224"/>
      <c r="CO192" s="224"/>
      <c r="CP192" s="224"/>
      <c r="CQ192" s="224"/>
      <c r="CR192" s="224"/>
      <c r="CS192" s="224"/>
      <c r="CT192" s="224"/>
      <c r="CU192" s="224"/>
      <c r="CV192" s="224"/>
      <c r="CW192" s="224"/>
      <c r="CX192" s="224"/>
      <c r="CY192" s="224"/>
      <c r="CZ192" s="224"/>
      <c r="DA192" s="224"/>
      <c r="DB192" s="224"/>
      <c r="DC192" s="224"/>
      <c r="DD192" s="224"/>
      <c r="DE192" s="224"/>
      <c r="DF192" s="224"/>
      <c r="DG192" s="224"/>
      <c r="DH192" s="224"/>
      <c r="DI192" s="224"/>
      <c r="DJ192" s="224"/>
      <c r="DK192" s="224"/>
      <c r="DL192" s="224"/>
      <c r="DM192" s="224"/>
      <c r="DN192" s="224"/>
      <c r="DO192" s="224"/>
      <c r="DP192" s="224"/>
      <c r="DQ192" s="224"/>
      <c r="DR192" s="224"/>
      <c r="DS192" s="224"/>
      <c r="DT192" s="224"/>
      <c r="DU192" s="224"/>
      <c r="DV192" s="224"/>
      <c r="DW192" s="224"/>
      <c r="DX192" s="224"/>
      <c r="DY192" s="224"/>
      <c r="DZ192" s="224"/>
      <c r="EA192" s="224"/>
      <c r="EB192" s="224"/>
      <c r="EC192" s="224"/>
      <c r="ED192" s="224"/>
      <c r="EE192" s="224"/>
      <c r="EF192" s="224"/>
      <c r="EG192" s="224"/>
      <c r="EH192" s="224"/>
      <c r="EI192" s="224"/>
      <c r="EJ192" s="224"/>
      <c r="EK192" s="224"/>
      <c r="EL192" s="224"/>
      <c r="EM192" s="224"/>
      <c r="EN192" s="224"/>
      <c r="EO192" s="224"/>
      <c r="EP192" s="224"/>
      <c r="EQ192" s="224"/>
      <c r="ER192" s="224"/>
      <c r="ES192" s="224"/>
      <c r="ET192" s="224"/>
      <c r="EU192" s="224"/>
      <c r="EV192" s="224"/>
      <c r="EW192" s="224"/>
      <c r="EX192" s="224"/>
      <c r="EY192" s="224"/>
      <c r="EZ192" s="224"/>
      <c r="FA192" s="224"/>
      <c r="FB192" s="224"/>
      <c r="FC192" s="224"/>
      <c r="FD192" s="224"/>
      <c r="FE192" s="224"/>
      <c r="FF192" s="224"/>
      <c r="FG192" s="224"/>
      <c r="FH192" s="224"/>
      <c r="FI192" s="224"/>
      <c r="FJ192" s="224"/>
      <c r="FK192" s="224"/>
      <c r="FL192" s="224"/>
      <c r="FM192" s="224"/>
      <c r="FN192" s="224"/>
      <c r="FO192" s="224"/>
      <c r="FP192" s="224"/>
      <c r="FQ192" s="224"/>
      <c r="FR192" s="224"/>
      <c r="FS192" s="224"/>
      <c r="FT192" s="224"/>
      <c r="FU192" s="224"/>
      <c r="FV192" s="224"/>
      <c r="FW192" s="224"/>
      <c r="FX192" s="224"/>
      <c r="FY192" s="224"/>
      <c r="FZ192" s="224"/>
      <c r="GA192" s="224"/>
      <c r="GB192" s="224"/>
      <c r="GC192" s="224"/>
      <c r="GD192" s="224"/>
      <c r="GE192" s="224"/>
      <c r="GF192" s="224"/>
      <c r="GG192" s="224"/>
      <c r="GH192" s="224"/>
      <c r="GI192" s="224"/>
      <c r="GJ192" s="224"/>
      <c r="GK192" s="224"/>
      <c r="GL192" s="224"/>
      <c r="GM192" s="224"/>
      <c r="GN192" s="224"/>
      <c r="GO192" s="224"/>
      <c r="GP192" s="218"/>
      <c r="GQ192" s="244"/>
      <c r="GR192" s="244"/>
      <c r="GS192" s="244"/>
      <c r="GT192" s="244"/>
      <c r="GU192" s="244"/>
      <c r="GV192" s="226"/>
      <c r="GW192" s="244"/>
      <c r="GX192" s="226"/>
      <c r="GY192" s="226"/>
      <c r="GZ192" s="226"/>
      <c r="HA192" s="226"/>
      <c r="HB192" s="226"/>
      <c r="HC192" s="227"/>
      <c r="HD192" s="228"/>
      <c r="HE192" s="228"/>
      <c r="HF192" s="276">
        <f t="shared" si="96"/>
        <v>0</v>
      </c>
      <c r="HG192" s="276">
        <f>List1_1[[#This Row],[HR 1 Rate 
(autofill)]]*List1_1[[#This Row],[HR 1 Effort ]]</f>
        <v>0</v>
      </c>
      <c r="HH192" s="229"/>
      <c r="HI192" s="228"/>
      <c r="HJ192" s="276">
        <f t="shared" si="97"/>
        <v>0</v>
      </c>
      <c r="HK192" s="276">
        <f>List1_1[[#This Row],[HR 2 Effort ]]*List1_1[[#This Row],[HR 2 Rate 
(autofill)]]</f>
        <v>0</v>
      </c>
      <c r="HL192" s="228"/>
      <c r="HM192" s="228"/>
      <c r="HN192" s="276">
        <f t="shared" si="98"/>
        <v>0</v>
      </c>
      <c r="HO192" s="276">
        <f>List1_1[[#This Row],[HR 3 Rate 
(autofill)]]*List1_1[[#This Row],[HR 3 Effort ]]</f>
        <v>0</v>
      </c>
      <c r="HP192" s="229"/>
      <c r="HQ192" s="228"/>
      <c r="HR192" s="276">
        <f t="shared" si="99"/>
        <v>0</v>
      </c>
      <c r="HS192" s="276">
        <f>List1_1[[#This Row],[HR 4 Rate 
(autofill)]]*List1_1[[#This Row],[HR 4 Effort ]]</f>
        <v>0</v>
      </c>
      <c r="HT192" s="229"/>
      <c r="HU192" s="230">
        <f>List1_1[[#This Row],[HR 1 cost estimate
(autofill)]]+List1_1[[#This Row],[HR 2 cost estimate 
(autofill)]]+List1_1[[#This Row],[HR 3 cost estimate 
(autofill)]]+List1_1[[#This Row],[HR 4 cost estimate 
(autofill)]]</f>
        <v>0</v>
      </c>
      <c r="HV192" s="229"/>
      <c r="HW192" s="229"/>
      <c r="HX192" s="231">
        <f>List1_1[[#This Row],[HR subtotal]]+List1_1[[#This Row],[Estimated Cost of goods &amp; materials / other]]</f>
        <v>0</v>
      </c>
      <c r="HY192" s="232">
        <f>(List1_1[[#This Row],[Total Estimated Cost ]]*List1_1[[#This Row],[Percent Complete]])/100</f>
        <v>0</v>
      </c>
      <c r="HZ192" s="233">
        <f t="shared" si="135"/>
        <v>0</v>
      </c>
      <c r="IA192" s="233">
        <f t="shared" si="135"/>
        <v>0</v>
      </c>
      <c r="IB192" s="233">
        <f t="shared" si="135"/>
        <v>0</v>
      </c>
      <c r="IC192" s="233">
        <f t="shared" si="135"/>
        <v>0</v>
      </c>
      <c r="ID192" s="233">
        <f t="shared" si="135"/>
        <v>0</v>
      </c>
      <c r="IE192" s="233">
        <f t="shared" si="135"/>
        <v>0</v>
      </c>
      <c r="IF192" s="233">
        <f t="shared" si="135"/>
        <v>0</v>
      </c>
      <c r="IG192" s="233">
        <f t="shared" si="135"/>
        <v>0</v>
      </c>
      <c r="IH192" s="233">
        <f t="shared" si="135"/>
        <v>0</v>
      </c>
      <c r="II192" s="233">
        <f t="shared" si="135"/>
        <v>0</v>
      </c>
      <c r="IJ192" s="233">
        <f t="shared" si="135"/>
        <v>0</v>
      </c>
      <c r="IK192" s="233">
        <f t="shared" si="135"/>
        <v>0</v>
      </c>
      <c r="IL192" s="233">
        <f t="shared" si="101"/>
        <v>0</v>
      </c>
      <c r="IM192" s="245">
        <f t="shared" si="102"/>
        <v>0</v>
      </c>
      <c r="IN192" s="246">
        <f t="shared" si="103"/>
        <v>0</v>
      </c>
      <c r="IO192" s="235"/>
      <c r="IP192" s="236">
        <f>List1_1[[#This Row],[Total Estimated Cost ]]-List1_1[[#This Row],[Actual Cost]]</f>
        <v>0</v>
      </c>
      <c r="IQ192" s="237"/>
      <c r="IR192" s="237"/>
      <c r="IS192" s="238"/>
      <c r="IT192" s="239"/>
      <c r="IU192" s="240">
        <f t="shared" si="121"/>
        <v>0</v>
      </c>
      <c r="IV192" s="240">
        <f t="shared" si="122"/>
        <v>0</v>
      </c>
      <c r="IW192" s="240">
        <f t="shared" si="123"/>
        <v>0</v>
      </c>
      <c r="IX192" s="240">
        <f t="shared" si="124"/>
        <v>0</v>
      </c>
      <c r="IY192" s="240">
        <f t="shared" si="125"/>
        <v>0</v>
      </c>
      <c r="IZ192" s="240">
        <f t="shared" si="126"/>
        <v>0</v>
      </c>
      <c r="JA192" s="240">
        <f t="shared" si="127"/>
        <v>0</v>
      </c>
      <c r="JB192" s="240">
        <f t="shared" si="128"/>
        <v>0</v>
      </c>
      <c r="JC192" s="240">
        <f t="shared" si="129"/>
        <v>0</v>
      </c>
      <c r="JD192" s="240">
        <f t="shared" si="130"/>
        <v>0</v>
      </c>
      <c r="JE192" s="240">
        <f t="shared" si="131"/>
        <v>0</v>
      </c>
      <c r="JF192" s="240">
        <f t="shared" si="132"/>
        <v>0</v>
      </c>
      <c r="JG192" s="240">
        <f t="shared" si="133"/>
        <v>0</v>
      </c>
      <c r="JH192" s="241">
        <f t="shared" si="134"/>
        <v>0</v>
      </c>
      <c r="JI192" s="307"/>
      <c r="JJ192" s="243"/>
    </row>
    <row r="193" spans="1:270" x14ac:dyDescent="0.55000000000000004">
      <c r="A193" s="213">
        <v>182</v>
      </c>
      <c r="B193" s="214"/>
      <c r="C193" s="215"/>
      <c r="D193" s="215"/>
      <c r="E193" s="215"/>
      <c r="F193" s="215"/>
      <c r="G193" s="215"/>
      <c r="H193" s="215"/>
      <c r="I193" s="215" t="s">
        <v>561</v>
      </c>
      <c r="J193" s="216">
        <v>0</v>
      </c>
      <c r="K193" s="217" t="str">
        <f t="shared" si="118"/>
        <v>not done</v>
      </c>
      <c r="L193" s="64"/>
      <c r="M193" s="219"/>
      <c r="N193" s="220" t="e">
        <f>List1_1[[#This Row],[Latest start date]]</f>
        <v>#VALUE!</v>
      </c>
      <c r="O193" s="221" t="str">
        <f t="shared" si="93"/>
        <v/>
      </c>
      <c r="P193" s="222" t="e">
        <f t="shared" si="94"/>
        <v>#VALUE!</v>
      </c>
      <c r="Q193" s="223" t="e">
        <f t="shared" si="95"/>
        <v>#VALUE!</v>
      </c>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4"/>
      <c r="AX193" s="224"/>
      <c r="AY193" s="224"/>
      <c r="AZ193" s="224"/>
      <c r="BA193" s="224"/>
      <c r="BB193" s="224"/>
      <c r="BC193" s="224"/>
      <c r="BD193" s="224"/>
      <c r="BE193" s="224"/>
      <c r="BF193" s="224"/>
      <c r="BG193" s="224"/>
      <c r="BH193" s="224"/>
      <c r="BI193" s="224"/>
      <c r="BJ193" s="224"/>
      <c r="BK193" s="224"/>
      <c r="BL193" s="224"/>
      <c r="BM193" s="224"/>
      <c r="BN193" s="224"/>
      <c r="BO193" s="224"/>
      <c r="BP193" s="224"/>
      <c r="BQ193" s="224"/>
      <c r="BR193" s="224"/>
      <c r="BS193" s="224"/>
      <c r="BT193" s="224"/>
      <c r="BU193" s="224"/>
      <c r="BV193" s="224"/>
      <c r="BW193" s="224"/>
      <c r="BX193" s="224"/>
      <c r="BY193" s="224"/>
      <c r="BZ193" s="224"/>
      <c r="CA193" s="224"/>
      <c r="CB193" s="224"/>
      <c r="CC193" s="224"/>
      <c r="CD193" s="224"/>
      <c r="CE193" s="224"/>
      <c r="CF193" s="224"/>
      <c r="CG193" s="224"/>
      <c r="CH193" s="224"/>
      <c r="CI193" s="224"/>
      <c r="CJ193" s="224"/>
      <c r="CK193" s="224"/>
      <c r="CL193" s="224"/>
      <c r="CM193" s="224"/>
      <c r="CN193" s="224"/>
      <c r="CO193" s="224"/>
      <c r="CP193" s="224"/>
      <c r="CQ193" s="224"/>
      <c r="CR193" s="224"/>
      <c r="CS193" s="224"/>
      <c r="CT193" s="224"/>
      <c r="CU193" s="224"/>
      <c r="CV193" s="224"/>
      <c r="CW193" s="224"/>
      <c r="CX193" s="224"/>
      <c r="CY193" s="224"/>
      <c r="CZ193" s="224"/>
      <c r="DA193" s="224"/>
      <c r="DB193" s="224"/>
      <c r="DC193" s="224"/>
      <c r="DD193" s="224"/>
      <c r="DE193" s="224"/>
      <c r="DF193" s="224"/>
      <c r="DG193" s="224"/>
      <c r="DH193" s="224"/>
      <c r="DI193" s="224"/>
      <c r="DJ193" s="224"/>
      <c r="DK193" s="224"/>
      <c r="DL193" s="224"/>
      <c r="DM193" s="224"/>
      <c r="DN193" s="224"/>
      <c r="DO193" s="224"/>
      <c r="DP193" s="224"/>
      <c r="DQ193" s="224"/>
      <c r="DR193" s="224"/>
      <c r="DS193" s="224"/>
      <c r="DT193" s="224"/>
      <c r="DU193" s="224"/>
      <c r="DV193" s="224"/>
      <c r="DW193" s="224"/>
      <c r="DX193" s="224"/>
      <c r="DY193" s="224"/>
      <c r="DZ193" s="224"/>
      <c r="EA193" s="224"/>
      <c r="EB193" s="224"/>
      <c r="EC193" s="224"/>
      <c r="ED193" s="224"/>
      <c r="EE193" s="224"/>
      <c r="EF193" s="224"/>
      <c r="EG193" s="224"/>
      <c r="EH193" s="224"/>
      <c r="EI193" s="224"/>
      <c r="EJ193" s="224"/>
      <c r="EK193" s="224"/>
      <c r="EL193" s="224"/>
      <c r="EM193" s="224"/>
      <c r="EN193" s="224"/>
      <c r="EO193" s="224"/>
      <c r="EP193" s="224"/>
      <c r="EQ193" s="224"/>
      <c r="ER193" s="224"/>
      <c r="ES193" s="224"/>
      <c r="ET193" s="224"/>
      <c r="EU193" s="224"/>
      <c r="EV193" s="224"/>
      <c r="EW193" s="224"/>
      <c r="EX193" s="224"/>
      <c r="EY193" s="224"/>
      <c r="EZ193" s="224"/>
      <c r="FA193" s="224"/>
      <c r="FB193" s="224"/>
      <c r="FC193" s="224"/>
      <c r="FD193" s="224"/>
      <c r="FE193" s="224"/>
      <c r="FF193" s="224"/>
      <c r="FG193" s="224"/>
      <c r="FH193" s="224"/>
      <c r="FI193" s="224"/>
      <c r="FJ193" s="224"/>
      <c r="FK193" s="224"/>
      <c r="FL193" s="224"/>
      <c r="FM193" s="224"/>
      <c r="FN193" s="224"/>
      <c r="FO193" s="224"/>
      <c r="FP193" s="224"/>
      <c r="FQ193" s="224"/>
      <c r="FR193" s="224"/>
      <c r="FS193" s="224"/>
      <c r="FT193" s="224"/>
      <c r="FU193" s="224"/>
      <c r="FV193" s="224"/>
      <c r="FW193" s="224"/>
      <c r="FX193" s="224"/>
      <c r="FY193" s="224"/>
      <c r="FZ193" s="224"/>
      <c r="GA193" s="224"/>
      <c r="GB193" s="224"/>
      <c r="GC193" s="224"/>
      <c r="GD193" s="224"/>
      <c r="GE193" s="224"/>
      <c r="GF193" s="224"/>
      <c r="GG193" s="224"/>
      <c r="GH193" s="224"/>
      <c r="GI193" s="224"/>
      <c r="GJ193" s="224"/>
      <c r="GK193" s="224"/>
      <c r="GL193" s="224"/>
      <c r="GM193" s="224"/>
      <c r="GN193" s="224"/>
      <c r="GO193" s="224"/>
      <c r="GP193" s="218"/>
      <c r="GQ193" s="244"/>
      <c r="GR193" s="244"/>
      <c r="GS193" s="244"/>
      <c r="GT193" s="244"/>
      <c r="GU193" s="244"/>
      <c r="GV193" s="226"/>
      <c r="GW193" s="244"/>
      <c r="GX193" s="226"/>
      <c r="GY193" s="226"/>
      <c r="GZ193" s="226"/>
      <c r="HA193" s="226"/>
      <c r="HB193" s="226"/>
      <c r="HC193" s="227"/>
      <c r="HD193" s="228"/>
      <c r="HE193" s="228"/>
      <c r="HF193" s="276">
        <f t="shared" si="96"/>
        <v>0</v>
      </c>
      <c r="HG193" s="276">
        <f>List1_1[[#This Row],[HR 1 Rate 
(autofill)]]*List1_1[[#This Row],[HR 1 Effort ]]</f>
        <v>0</v>
      </c>
      <c r="HH193" s="229"/>
      <c r="HI193" s="228"/>
      <c r="HJ193" s="276">
        <f t="shared" si="97"/>
        <v>0</v>
      </c>
      <c r="HK193" s="276">
        <f>List1_1[[#This Row],[HR 2 Effort ]]*List1_1[[#This Row],[HR 2 Rate 
(autofill)]]</f>
        <v>0</v>
      </c>
      <c r="HL193" s="228"/>
      <c r="HM193" s="228"/>
      <c r="HN193" s="276">
        <f t="shared" si="98"/>
        <v>0</v>
      </c>
      <c r="HO193" s="276">
        <f>List1_1[[#This Row],[HR 3 Rate 
(autofill)]]*List1_1[[#This Row],[HR 3 Effort ]]</f>
        <v>0</v>
      </c>
      <c r="HP193" s="229"/>
      <c r="HQ193" s="228"/>
      <c r="HR193" s="276">
        <f t="shared" si="99"/>
        <v>0</v>
      </c>
      <c r="HS193" s="276">
        <f>List1_1[[#This Row],[HR 4 Rate 
(autofill)]]*List1_1[[#This Row],[HR 4 Effort ]]</f>
        <v>0</v>
      </c>
      <c r="HT193" s="229"/>
      <c r="HU193" s="230">
        <f>List1_1[[#This Row],[HR 1 cost estimate
(autofill)]]+List1_1[[#This Row],[HR 2 cost estimate 
(autofill)]]+List1_1[[#This Row],[HR 3 cost estimate 
(autofill)]]+List1_1[[#This Row],[HR 4 cost estimate 
(autofill)]]</f>
        <v>0</v>
      </c>
      <c r="HV193" s="229"/>
      <c r="HW193" s="229"/>
      <c r="HX193" s="231">
        <f>List1_1[[#This Row],[HR subtotal]]+List1_1[[#This Row],[Estimated Cost of goods &amp; materials / other]]</f>
        <v>0</v>
      </c>
      <c r="HY193" s="232">
        <f>(List1_1[[#This Row],[Total Estimated Cost ]]*List1_1[[#This Row],[Percent Complete]])/100</f>
        <v>0</v>
      </c>
      <c r="HZ193" s="233">
        <f t="shared" si="135"/>
        <v>0</v>
      </c>
      <c r="IA193" s="233">
        <f t="shared" si="135"/>
        <v>0</v>
      </c>
      <c r="IB193" s="233">
        <f t="shared" si="135"/>
        <v>0</v>
      </c>
      <c r="IC193" s="233">
        <f t="shared" si="135"/>
        <v>0</v>
      </c>
      <c r="ID193" s="233">
        <f t="shared" si="135"/>
        <v>0</v>
      </c>
      <c r="IE193" s="233">
        <f t="shared" si="135"/>
        <v>0</v>
      </c>
      <c r="IF193" s="233">
        <f t="shared" si="135"/>
        <v>0</v>
      </c>
      <c r="IG193" s="233">
        <f t="shared" si="135"/>
        <v>0</v>
      </c>
      <c r="IH193" s="233">
        <f t="shared" si="135"/>
        <v>0</v>
      </c>
      <c r="II193" s="233">
        <f t="shared" si="135"/>
        <v>0</v>
      </c>
      <c r="IJ193" s="233">
        <f t="shared" si="135"/>
        <v>0</v>
      </c>
      <c r="IK193" s="233">
        <f t="shared" si="135"/>
        <v>0</v>
      </c>
      <c r="IL193" s="233">
        <f t="shared" si="101"/>
        <v>0</v>
      </c>
      <c r="IM193" s="245">
        <f t="shared" si="102"/>
        <v>0</v>
      </c>
      <c r="IN193" s="246">
        <f t="shared" si="103"/>
        <v>0</v>
      </c>
      <c r="IO193" s="235"/>
      <c r="IP193" s="236">
        <f>List1_1[[#This Row],[Total Estimated Cost ]]-List1_1[[#This Row],[Actual Cost]]</f>
        <v>0</v>
      </c>
      <c r="IQ193" s="237"/>
      <c r="IR193" s="237"/>
      <c r="IS193" s="238"/>
      <c r="IT193" s="239"/>
      <c r="IU193" s="240">
        <f t="shared" si="121"/>
        <v>0</v>
      </c>
      <c r="IV193" s="240">
        <f t="shared" si="122"/>
        <v>0</v>
      </c>
      <c r="IW193" s="240">
        <f t="shared" si="123"/>
        <v>0</v>
      </c>
      <c r="IX193" s="240">
        <f t="shared" si="124"/>
        <v>0</v>
      </c>
      <c r="IY193" s="240">
        <f t="shared" si="125"/>
        <v>0</v>
      </c>
      <c r="IZ193" s="240">
        <f t="shared" si="126"/>
        <v>0</v>
      </c>
      <c r="JA193" s="240">
        <f t="shared" si="127"/>
        <v>0</v>
      </c>
      <c r="JB193" s="240">
        <f t="shared" si="128"/>
        <v>0</v>
      </c>
      <c r="JC193" s="240">
        <f t="shared" si="129"/>
        <v>0</v>
      </c>
      <c r="JD193" s="240">
        <f t="shared" si="130"/>
        <v>0</v>
      </c>
      <c r="JE193" s="240">
        <f t="shared" si="131"/>
        <v>0</v>
      </c>
      <c r="JF193" s="240">
        <f t="shared" si="132"/>
        <v>0</v>
      </c>
      <c r="JG193" s="240">
        <f t="shared" si="133"/>
        <v>0</v>
      </c>
      <c r="JH193" s="241">
        <f t="shared" si="134"/>
        <v>0</v>
      </c>
      <c r="JI193" s="307"/>
      <c r="JJ193" s="243"/>
    </row>
    <row r="194" spans="1:270" x14ac:dyDescent="0.55000000000000004">
      <c r="A194" s="213">
        <v>183</v>
      </c>
      <c r="B194" s="214"/>
      <c r="C194" s="215"/>
      <c r="D194" s="215"/>
      <c r="E194" s="215"/>
      <c r="F194" s="215"/>
      <c r="G194" s="215"/>
      <c r="H194" s="215"/>
      <c r="I194" s="215" t="s">
        <v>561</v>
      </c>
      <c r="J194" s="216">
        <v>0</v>
      </c>
      <c r="K194" s="217" t="str">
        <f t="shared" si="118"/>
        <v>not done</v>
      </c>
      <c r="L194" s="64"/>
      <c r="M194" s="219"/>
      <c r="N194" s="220" t="e">
        <f>List1_1[[#This Row],[Latest start date]]</f>
        <v>#VALUE!</v>
      </c>
      <c r="O194" s="221" t="str">
        <f t="shared" si="93"/>
        <v/>
      </c>
      <c r="P194" s="222" t="e">
        <f t="shared" si="94"/>
        <v>#VALUE!</v>
      </c>
      <c r="Q194" s="223" t="e">
        <f t="shared" si="95"/>
        <v>#VALUE!</v>
      </c>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224"/>
      <c r="BS194" s="224"/>
      <c r="BT194" s="224"/>
      <c r="BU194" s="224"/>
      <c r="BV194" s="224"/>
      <c r="BW194" s="224"/>
      <c r="BX194" s="224"/>
      <c r="BY194" s="224"/>
      <c r="BZ194" s="224"/>
      <c r="CA194" s="224"/>
      <c r="CB194" s="224"/>
      <c r="CC194" s="224"/>
      <c r="CD194" s="224"/>
      <c r="CE194" s="224"/>
      <c r="CF194" s="224"/>
      <c r="CG194" s="224"/>
      <c r="CH194" s="224"/>
      <c r="CI194" s="224"/>
      <c r="CJ194" s="224"/>
      <c r="CK194" s="224"/>
      <c r="CL194" s="224"/>
      <c r="CM194" s="224"/>
      <c r="CN194" s="224"/>
      <c r="CO194" s="224"/>
      <c r="CP194" s="224"/>
      <c r="CQ194" s="224"/>
      <c r="CR194" s="224"/>
      <c r="CS194" s="224"/>
      <c r="CT194" s="224"/>
      <c r="CU194" s="224"/>
      <c r="CV194" s="224"/>
      <c r="CW194" s="224"/>
      <c r="CX194" s="224"/>
      <c r="CY194" s="224"/>
      <c r="CZ194" s="224"/>
      <c r="DA194" s="224"/>
      <c r="DB194" s="224"/>
      <c r="DC194" s="224"/>
      <c r="DD194" s="224"/>
      <c r="DE194" s="224"/>
      <c r="DF194" s="224"/>
      <c r="DG194" s="224"/>
      <c r="DH194" s="224"/>
      <c r="DI194" s="224"/>
      <c r="DJ194" s="224"/>
      <c r="DK194" s="224"/>
      <c r="DL194" s="224"/>
      <c r="DM194" s="224"/>
      <c r="DN194" s="224"/>
      <c r="DO194" s="224"/>
      <c r="DP194" s="224"/>
      <c r="DQ194" s="224"/>
      <c r="DR194" s="224"/>
      <c r="DS194" s="224"/>
      <c r="DT194" s="224"/>
      <c r="DU194" s="224"/>
      <c r="DV194" s="224"/>
      <c r="DW194" s="224"/>
      <c r="DX194" s="224"/>
      <c r="DY194" s="224"/>
      <c r="DZ194" s="224"/>
      <c r="EA194" s="224"/>
      <c r="EB194" s="224"/>
      <c r="EC194" s="224"/>
      <c r="ED194" s="224"/>
      <c r="EE194" s="224"/>
      <c r="EF194" s="224"/>
      <c r="EG194" s="224"/>
      <c r="EH194" s="224"/>
      <c r="EI194" s="224"/>
      <c r="EJ194" s="224"/>
      <c r="EK194" s="224"/>
      <c r="EL194" s="224"/>
      <c r="EM194" s="224"/>
      <c r="EN194" s="224"/>
      <c r="EO194" s="224"/>
      <c r="EP194" s="224"/>
      <c r="EQ194" s="224"/>
      <c r="ER194" s="224"/>
      <c r="ES194" s="224"/>
      <c r="ET194" s="224"/>
      <c r="EU194" s="224"/>
      <c r="EV194" s="224"/>
      <c r="EW194" s="224"/>
      <c r="EX194" s="224"/>
      <c r="EY194" s="224"/>
      <c r="EZ194" s="224"/>
      <c r="FA194" s="224"/>
      <c r="FB194" s="224"/>
      <c r="FC194" s="224"/>
      <c r="FD194" s="224"/>
      <c r="FE194" s="224"/>
      <c r="FF194" s="224"/>
      <c r="FG194" s="224"/>
      <c r="FH194" s="224"/>
      <c r="FI194" s="224"/>
      <c r="FJ194" s="224"/>
      <c r="FK194" s="224"/>
      <c r="FL194" s="224"/>
      <c r="FM194" s="224"/>
      <c r="FN194" s="224"/>
      <c r="FO194" s="224"/>
      <c r="FP194" s="224"/>
      <c r="FQ194" s="224"/>
      <c r="FR194" s="224"/>
      <c r="FS194" s="224"/>
      <c r="FT194" s="224"/>
      <c r="FU194" s="224"/>
      <c r="FV194" s="224"/>
      <c r="FW194" s="224"/>
      <c r="FX194" s="224"/>
      <c r="FY194" s="224"/>
      <c r="FZ194" s="224"/>
      <c r="GA194" s="224"/>
      <c r="GB194" s="224"/>
      <c r="GC194" s="224"/>
      <c r="GD194" s="224"/>
      <c r="GE194" s="224"/>
      <c r="GF194" s="224"/>
      <c r="GG194" s="224"/>
      <c r="GH194" s="224"/>
      <c r="GI194" s="224"/>
      <c r="GJ194" s="224"/>
      <c r="GK194" s="224"/>
      <c r="GL194" s="224"/>
      <c r="GM194" s="224"/>
      <c r="GN194" s="224"/>
      <c r="GO194" s="224"/>
      <c r="GP194" s="218"/>
      <c r="GQ194" s="244"/>
      <c r="GR194" s="244"/>
      <c r="GS194" s="244"/>
      <c r="GT194" s="244"/>
      <c r="GU194" s="244"/>
      <c r="GV194" s="226"/>
      <c r="GW194" s="244"/>
      <c r="GX194" s="226"/>
      <c r="GY194" s="226"/>
      <c r="GZ194" s="226"/>
      <c r="HA194" s="226"/>
      <c r="HB194" s="226"/>
      <c r="HC194" s="227"/>
      <c r="HD194" s="228"/>
      <c r="HE194" s="228"/>
      <c r="HF194" s="276">
        <f t="shared" si="96"/>
        <v>0</v>
      </c>
      <c r="HG194" s="276">
        <f>List1_1[[#This Row],[HR 1 Rate 
(autofill)]]*List1_1[[#This Row],[HR 1 Effort ]]</f>
        <v>0</v>
      </c>
      <c r="HH194" s="229"/>
      <c r="HI194" s="228"/>
      <c r="HJ194" s="276">
        <f t="shared" si="97"/>
        <v>0</v>
      </c>
      <c r="HK194" s="276">
        <f>List1_1[[#This Row],[HR 2 Effort ]]*List1_1[[#This Row],[HR 2 Rate 
(autofill)]]</f>
        <v>0</v>
      </c>
      <c r="HL194" s="228"/>
      <c r="HM194" s="228"/>
      <c r="HN194" s="276">
        <f t="shared" si="98"/>
        <v>0</v>
      </c>
      <c r="HO194" s="276">
        <f>List1_1[[#This Row],[HR 3 Rate 
(autofill)]]*List1_1[[#This Row],[HR 3 Effort ]]</f>
        <v>0</v>
      </c>
      <c r="HP194" s="229"/>
      <c r="HQ194" s="228"/>
      <c r="HR194" s="276">
        <f t="shared" si="99"/>
        <v>0</v>
      </c>
      <c r="HS194" s="276">
        <f>List1_1[[#This Row],[HR 4 Rate 
(autofill)]]*List1_1[[#This Row],[HR 4 Effort ]]</f>
        <v>0</v>
      </c>
      <c r="HT194" s="229"/>
      <c r="HU194" s="230">
        <f>List1_1[[#This Row],[HR 1 cost estimate
(autofill)]]+List1_1[[#This Row],[HR 2 cost estimate 
(autofill)]]+List1_1[[#This Row],[HR 3 cost estimate 
(autofill)]]+List1_1[[#This Row],[HR 4 cost estimate 
(autofill)]]</f>
        <v>0</v>
      </c>
      <c r="HV194" s="229"/>
      <c r="HW194" s="229"/>
      <c r="HX194" s="231">
        <f>List1_1[[#This Row],[HR subtotal]]+List1_1[[#This Row],[Estimated Cost of goods &amp; materials / other]]</f>
        <v>0</v>
      </c>
      <c r="HY194" s="232">
        <f>(List1_1[[#This Row],[Total Estimated Cost ]]*List1_1[[#This Row],[Percent Complete]])/100</f>
        <v>0</v>
      </c>
      <c r="HZ194" s="233">
        <f t="shared" si="135"/>
        <v>0</v>
      </c>
      <c r="IA194" s="233">
        <f t="shared" si="135"/>
        <v>0</v>
      </c>
      <c r="IB194" s="233">
        <f t="shared" si="135"/>
        <v>0</v>
      </c>
      <c r="IC194" s="233">
        <f t="shared" si="135"/>
        <v>0</v>
      </c>
      <c r="ID194" s="233">
        <f t="shared" si="135"/>
        <v>0</v>
      </c>
      <c r="IE194" s="233">
        <f t="shared" si="135"/>
        <v>0</v>
      </c>
      <c r="IF194" s="233">
        <f t="shared" si="135"/>
        <v>0</v>
      </c>
      <c r="IG194" s="233">
        <f t="shared" si="135"/>
        <v>0</v>
      </c>
      <c r="IH194" s="233">
        <f t="shared" si="135"/>
        <v>0</v>
      </c>
      <c r="II194" s="233">
        <f t="shared" si="135"/>
        <v>0</v>
      </c>
      <c r="IJ194" s="233">
        <f t="shared" si="135"/>
        <v>0</v>
      </c>
      <c r="IK194" s="233">
        <f t="shared" si="135"/>
        <v>0</v>
      </c>
      <c r="IL194" s="233">
        <f t="shared" si="101"/>
        <v>0</v>
      </c>
      <c r="IM194" s="245">
        <f t="shared" si="102"/>
        <v>0</v>
      </c>
      <c r="IN194" s="246">
        <f t="shared" si="103"/>
        <v>0</v>
      </c>
      <c r="IO194" s="235"/>
      <c r="IP194" s="236">
        <f>List1_1[[#This Row],[Total Estimated Cost ]]-List1_1[[#This Row],[Actual Cost]]</f>
        <v>0</v>
      </c>
      <c r="IQ194" s="237"/>
      <c r="IR194" s="237"/>
      <c r="IS194" s="238"/>
      <c r="IT194" s="239"/>
      <c r="IU194" s="240">
        <f t="shared" si="121"/>
        <v>0</v>
      </c>
      <c r="IV194" s="240">
        <f t="shared" si="122"/>
        <v>0</v>
      </c>
      <c r="IW194" s="240">
        <f t="shared" si="123"/>
        <v>0</v>
      </c>
      <c r="IX194" s="240">
        <f t="shared" si="124"/>
        <v>0</v>
      </c>
      <c r="IY194" s="240">
        <f t="shared" si="125"/>
        <v>0</v>
      </c>
      <c r="IZ194" s="240">
        <f t="shared" si="126"/>
        <v>0</v>
      </c>
      <c r="JA194" s="240">
        <f t="shared" si="127"/>
        <v>0</v>
      </c>
      <c r="JB194" s="240">
        <f t="shared" si="128"/>
        <v>0</v>
      </c>
      <c r="JC194" s="240">
        <f t="shared" si="129"/>
        <v>0</v>
      </c>
      <c r="JD194" s="240">
        <f t="shared" si="130"/>
        <v>0</v>
      </c>
      <c r="JE194" s="240">
        <f t="shared" si="131"/>
        <v>0</v>
      </c>
      <c r="JF194" s="240">
        <f t="shared" si="132"/>
        <v>0</v>
      </c>
      <c r="JG194" s="240">
        <f t="shared" si="133"/>
        <v>0</v>
      </c>
      <c r="JH194" s="241">
        <f t="shared" si="134"/>
        <v>0</v>
      </c>
      <c r="JI194" s="307"/>
      <c r="JJ194" s="243"/>
    </row>
    <row r="195" spans="1:270" x14ac:dyDescent="0.55000000000000004">
      <c r="A195" s="213">
        <v>184</v>
      </c>
      <c r="B195" s="214"/>
      <c r="C195" s="215"/>
      <c r="D195" s="215"/>
      <c r="E195" s="215"/>
      <c r="F195" s="215"/>
      <c r="G195" s="215"/>
      <c r="H195" s="215"/>
      <c r="I195" s="215" t="s">
        <v>561</v>
      </c>
      <c r="J195" s="216">
        <v>0</v>
      </c>
      <c r="K195" s="217" t="str">
        <f t="shared" si="118"/>
        <v>not done</v>
      </c>
      <c r="L195" s="64"/>
      <c r="M195" s="219"/>
      <c r="N195" s="220" t="e">
        <f>List1_1[[#This Row],[Latest start date]]</f>
        <v>#VALUE!</v>
      </c>
      <c r="O195" s="221" t="str">
        <f t="shared" si="93"/>
        <v/>
      </c>
      <c r="P195" s="222" t="e">
        <f t="shared" si="94"/>
        <v>#VALUE!</v>
      </c>
      <c r="Q195" s="223" t="e">
        <f t="shared" si="95"/>
        <v>#VALUE!</v>
      </c>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4"/>
      <c r="BR195" s="224"/>
      <c r="BS195" s="224"/>
      <c r="BT195" s="224"/>
      <c r="BU195" s="224"/>
      <c r="BV195" s="224"/>
      <c r="BW195" s="224"/>
      <c r="BX195" s="224"/>
      <c r="BY195" s="224"/>
      <c r="BZ195" s="224"/>
      <c r="CA195" s="224"/>
      <c r="CB195" s="224"/>
      <c r="CC195" s="224"/>
      <c r="CD195" s="224"/>
      <c r="CE195" s="224"/>
      <c r="CF195" s="224"/>
      <c r="CG195" s="224"/>
      <c r="CH195" s="224"/>
      <c r="CI195" s="224"/>
      <c r="CJ195" s="224"/>
      <c r="CK195" s="224"/>
      <c r="CL195" s="224"/>
      <c r="CM195" s="224"/>
      <c r="CN195" s="224"/>
      <c r="CO195" s="224"/>
      <c r="CP195" s="224"/>
      <c r="CQ195" s="224"/>
      <c r="CR195" s="224"/>
      <c r="CS195" s="224"/>
      <c r="CT195" s="224"/>
      <c r="CU195" s="224"/>
      <c r="CV195" s="224"/>
      <c r="CW195" s="224"/>
      <c r="CX195" s="224"/>
      <c r="CY195" s="224"/>
      <c r="CZ195" s="224"/>
      <c r="DA195" s="224"/>
      <c r="DB195" s="224"/>
      <c r="DC195" s="224"/>
      <c r="DD195" s="224"/>
      <c r="DE195" s="224"/>
      <c r="DF195" s="224"/>
      <c r="DG195" s="224"/>
      <c r="DH195" s="224"/>
      <c r="DI195" s="224"/>
      <c r="DJ195" s="224"/>
      <c r="DK195" s="224"/>
      <c r="DL195" s="224"/>
      <c r="DM195" s="224"/>
      <c r="DN195" s="224"/>
      <c r="DO195" s="224"/>
      <c r="DP195" s="224"/>
      <c r="DQ195" s="224"/>
      <c r="DR195" s="224"/>
      <c r="DS195" s="224"/>
      <c r="DT195" s="224"/>
      <c r="DU195" s="224"/>
      <c r="DV195" s="224"/>
      <c r="DW195" s="224"/>
      <c r="DX195" s="224"/>
      <c r="DY195" s="224"/>
      <c r="DZ195" s="224"/>
      <c r="EA195" s="224"/>
      <c r="EB195" s="224"/>
      <c r="EC195" s="224"/>
      <c r="ED195" s="224"/>
      <c r="EE195" s="224"/>
      <c r="EF195" s="224"/>
      <c r="EG195" s="224"/>
      <c r="EH195" s="224"/>
      <c r="EI195" s="224"/>
      <c r="EJ195" s="224"/>
      <c r="EK195" s="224"/>
      <c r="EL195" s="224"/>
      <c r="EM195" s="224"/>
      <c r="EN195" s="224"/>
      <c r="EO195" s="224"/>
      <c r="EP195" s="224"/>
      <c r="EQ195" s="224"/>
      <c r="ER195" s="224"/>
      <c r="ES195" s="224"/>
      <c r="ET195" s="224"/>
      <c r="EU195" s="224"/>
      <c r="EV195" s="224"/>
      <c r="EW195" s="224"/>
      <c r="EX195" s="224"/>
      <c r="EY195" s="224"/>
      <c r="EZ195" s="224"/>
      <c r="FA195" s="224"/>
      <c r="FB195" s="224"/>
      <c r="FC195" s="224"/>
      <c r="FD195" s="224"/>
      <c r="FE195" s="224"/>
      <c r="FF195" s="224"/>
      <c r="FG195" s="224"/>
      <c r="FH195" s="224"/>
      <c r="FI195" s="224"/>
      <c r="FJ195" s="224"/>
      <c r="FK195" s="224"/>
      <c r="FL195" s="224"/>
      <c r="FM195" s="224"/>
      <c r="FN195" s="224"/>
      <c r="FO195" s="224"/>
      <c r="FP195" s="224"/>
      <c r="FQ195" s="224"/>
      <c r="FR195" s="224"/>
      <c r="FS195" s="224"/>
      <c r="FT195" s="224"/>
      <c r="FU195" s="224"/>
      <c r="FV195" s="224"/>
      <c r="FW195" s="224"/>
      <c r="FX195" s="224"/>
      <c r="FY195" s="224"/>
      <c r="FZ195" s="224"/>
      <c r="GA195" s="224"/>
      <c r="GB195" s="224"/>
      <c r="GC195" s="224"/>
      <c r="GD195" s="224"/>
      <c r="GE195" s="224"/>
      <c r="GF195" s="224"/>
      <c r="GG195" s="224"/>
      <c r="GH195" s="224"/>
      <c r="GI195" s="224"/>
      <c r="GJ195" s="224"/>
      <c r="GK195" s="224"/>
      <c r="GL195" s="224"/>
      <c r="GM195" s="224"/>
      <c r="GN195" s="224"/>
      <c r="GO195" s="224"/>
      <c r="GP195" s="218"/>
      <c r="GQ195" s="244"/>
      <c r="GR195" s="244"/>
      <c r="GS195" s="244"/>
      <c r="GT195" s="244"/>
      <c r="GU195" s="244"/>
      <c r="GV195" s="226"/>
      <c r="GW195" s="244"/>
      <c r="GX195" s="226"/>
      <c r="GY195" s="226"/>
      <c r="GZ195" s="226"/>
      <c r="HA195" s="226"/>
      <c r="HB195" s="226"/>
      <c r="HC195" s="227"/>
      <c r="HD195" s="228"/>
      <c r="HE195" s="228"/>
      <c r="HF195" s="276">
        <f t="shared" si="96"/>
        <v>0</v>
      </c>
      <c r="HG195" s="276">
        <f>List1_1[[#This Row],[HR 1 Rate 
(autofill)]]*List1_1[[#This Row],[HR 1 Effort ]]</f>
        <v>0</v>
      </c>
      <c r="HH195" s="229"/>
      <c r="HI195" s="228"/>
      <c r="HJ195" s="276">
        <f t="shared" si="97"/>
        <v>0</v>
      </c>
      <c r="HK195" s="276">
        <f>List1_1[[#This Row],[HR 2 Effort ]]*List1_1[[#This Row],[HR 2 Rate 
(autofill)]]</f>
        <v>0</v>
      </c>
      <c r="HL195" s="228"/>
      <c r="HM195" s="228"/>
      <c r="HN195" s="276">
        <f t="shared" si="98"/>
        <v>0</v>
      </c>
      <c r="HO195" s="276">
        <f>List1_1[[#This Row],[HR 3 Rate 
(autofill)]]*List1_1[[#This Row],[HR 3 Effort ]]</f>
        <v>0</v>
      </c>
      <c r="HP195" s="229"/>
      <c r="HQ195" s="228"/>
      <c r="HR195" s="276">
        <f t="shared" si="99"/>
        <v>0</v>
      </c>
      <c r="HS195" s="276">
        <f>List1_1[[#This Row],[HR 4 Rate 
(autofill)]]*List1_1[[#This Row],[HR 4 Effort ]]</f>
        <v>0</v>
      </c>
      <c r="HT195" s="229"/>
      <c r="HU195" s="230">
        <f>List1_1[[#This Row],[HR 1 cost estimate
(autofill)]]+List1_1[[#This Row],[HR 2 cost estimate 
(autofill)]]+List1_1[[#This Row],[HR 3 cost estimate 
(autofill)]]+List1_1[[#This Row],[HR 4 cost estimate 
(autofill)]]</f>
        <v>0</v>
      </c>
      <c r="HV195" s="229"/>
      <c r="HW195" s="229"/>
      <c r="HX195" s="231">
        <f>List1_1[[#This Row],[HR subtotal]]+List1_1[[#This Row],[Estimated Cost of goods &amp; materials / other]]</f>
        <v>0</v>
      </c>
      <c r="HY195" s="232">
        <f>(List1_1[[#This Row],[Total Estimated Cost ]]*List1_1[[#This Row],[Percent Complete]])/100</f>
        <v>0</v>
      </c>
      <c r="HZ195" s="233">
        <f t="shared" si="135"/>
        <v>0</v>
      </c>
      <c r="IA195" s="233">
        <f t="shared" si="135"/>
        <v>0</v>
      </c>
      <c r="IB195" s="233">
        <f t="shared" si="135"/>
        <v>0</v>
      </c>
      <c r="IC195" s="233">
        <f t="shared" si="135"/>
        <v>0</v>
      </c>
      <c r="ID195" s="233">
        <f t="shared" si="135"/>
        <v>0</v>
      </c>
      <c r="IE195" s="233">
        <f t="shared" si="135"/>
        <v>0</v>
      </c>
      <c r="IF195" s="233">
        <f t="shared" si="135"/>
        <v>0</v>
      </c>
      <c r="IG195" s="233">
        <f t="shared" si="135"/>
        <v>0</v>
      </c>
      <c r="IH195" s="233">
        <f t="shared" si="135"/>
        <v>0</v>
      </c>
      <c r="II195" s="233">
        <f t="shared" si="135"/>
        <v>0</v>
      </c>
      <c r="IJ195" s="233">
        <f t="shared" si="135"/>
        <v>0</v>
      </c>
      <c r="IK195" s="233">
        <f t="shared" si="135"/>
        <v>0</v>
      </c>
      <c r="IL195" s="233">
        <f t="shared" si="101"/>
        <v>0</v>
      </c>
      <c r="IM195" s="245">
        <f t="shared" si="102"/>
        <v>0</v>
      </c>
      <c r="IN195" s="246">
        <f t="shared" si="103"/>
        <v>0</v>
      </c>
      <c r="IO195" s="235"/>
      <c r="IP195" s="236">
        <f>List1_1[[#This Row],[Total Estimated Cost ]]-List1_1[[#This Row],[Actual Cost]]</f>
        <v>0</v>
      </c>
      <c r="IQ195" s="237"/>
      <c r="IR195" s="237"/>
      <c r="IS195" s="238"/>
      <c r="IT195" s="239"/>
      <c r="IU195" s="240">
        <f t="shared" si="121"/>
        <v>0</v>
      </c>
      <c r="IV195" s="240">
        <f t="shared" si="122"/>
        <v>0</v>
      </c>
      <c r="IW195" s="240">
        <f t="shared" si="123"/>
        <v>0</v>
      </c>
      <c r="IX195" s="240">
        <f t="shared" si="124"/>
        <v>0</v>
      </c>
      <c r="IY195" s="240">
        <f t="shared" si="125"/>
        <v>0</v>
      </c>
      <c r="IZ195" s="240">
        <f t="shared" si="126"/>
        <v>0</v>
      </c>
      <c r="JA195" s="240">
        <f t="shared" si="127"/>
        <v>0</v>
      </c>
      <c r="JB195" s="240">
        <f t="shared" si="128"/>
        <v>0</v>
      </c>
      <c r="JC195" s="240">
        <f t="shared" si="129"/>
        <v>0</v>
      </c>
      <c r="JD195" s="240">
        <f t="shared" si="130"/>
        <v>0</v>
      </c>
      <c r="JE195" s="240">
        <f t="shared" si="131"/>
        <v>0</v>
      </c>
      <c r="JF195" s="240">
        <f t="shared" si="132"/>
        <v>0</v>
      </c>
      <c r="JG195" s="240">
        <f t="shared" si="133"/>
        <v>0</v>
      </c>
      <c r="JH195" s="241">
        <f t="shared" si="134"/>
        <v>0</v>
      </c>
      <c r="JI195" s="307"/>
      <c r="JJ195" s="243"/>
    </row>
    <row r="196" spans="1:270" x14ac:dyDescent="0.55000000000000004">
      <c r="A196" s="213">
        <v>185</v>
      </c>
      <c r="B196" s="214"/>
      <c r="C196" s="215"/>
      <c r="D196" s="215"/>
      <c r="E196" s="215"/>
      <c r="F196" s="215"/>
      <c r="G196" s="215"/>
      <c r="H196" s="215"/>
      <c r="I196" s="215" t="s">
        <v>561</v>
      </c>
      <c r="J196" s="216">
        <v>0</v>
      </c>
      <c r="K196" s="217" t="str">
        <f t="shared" si="118"/>
        <v>not done</v>
      </c>
      <c r="L196" s="64"/>
      <c r="M196" s="219"/>
      <c r="N196" s="220" t="e">
        <f>List1_1[[#This Row],[Latest start date]]</f>
        <v>#VALUE!</v>
      </c>
      <c r="O196" s="221" t="str">
        <f t="shared" si="93"/>
        <v/>
      </c>
      <c r="P196" s="222" t="e">
        <f t="shared" si="94"/>
        <v>#VALUE!</v>
      </c>
      <c r="Q196" s="223" t="e">
        <f t="shared" si="95"/>
        <v>#VALUE!</v>
      </c>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4"/>
      <c r="BF196" s="224"/>
      <c r="BG196" s="224"/>
      <c r="BH196" s="224"/>
      <c r="BI196" s="224"/>
      <c r="BJ196" s="224"/>
      <c r="BK196" s="224"/>
      <c r="BL196" s="224"/>
      <c r="BM196" s="224"/>
      <c r="BN196" s="224"/>
      <c r="BO196" s="224"/>
      <c r="BP196" s="224"/>
      <c r="BQ196" s="224"/>
      <c r="BR196" s="224"/>
      <c r="BS196" s="224"/>
      <c r="BT196" s="224"/>
      <c r="BU196" s="224"/>
      <c r="BV196" s="224"/>
      <c r="BW196" s="224"/>
      <c r="BX196" s="224"/>
      <c r="BY196" s="224"/>
      <c r="BZ196" s="224"/>
      <c r="CA196" s="224"/>
      <c r="CB196" s="224"/>
      <c r="CC196" s="224"/>
      <c r="CD196" s="224"/>
      <c r="CE196" s="224"/>
      <c r="CF196" s="224"/>
      <c r="CG196" s="224"/>
      <c r="CH196" s="224"/>
      <c r="CI196" s="224"/>
      <c r="CJ196" s="224"/>
      <c r="CK196" s="224"/>
      <c r="CL196" s="224"/>
      <c r="CM196" s="224"/>
      <c r="CN196" s="224"/>
      <c r="CO196" s="224"/>
      <c r="CP196" s="224"/>
      <c r="CQ196" s="224"/>
      <c r="CR196" s="224"/>
      <c r="CS196" s="224"/>
      <c r="CT196" s="224"/>
      <c r="CU196" s="224"/>
      <c r="CV196" s="224"/>
      <c r="CW196" s="224"/>
      <c r="CX196" s="224"/>
      <c r="CY196" s="224"/>
      <c r="CZ196" s="224"/>
      <c r="DA196" s="224"/>
      <c r="DB196" s="224"/>
      <c r="DC196" s="224"/>
      <c r="DD196" s="224"/>
      <c r="DE196" s="224"/>
      <c r="DF196" s="224"/>
      <c r="DG196" s="224"/>
      <c r="DH196" s="224"/>
      <c r="DI196" s="224"/>
      <c r="DJ196" s="224"/>
      <c r="DK196" s="224"/>
      <c r="DL196" s="224"/>
      <c r="DM196" s="224"/>
      <c r="DN196" s="224"/>
      <c r="DO196" s="224"/>
      <c r="DP196" s="224"/>
      <c r="DQ196" s="224"/>
      <c r="DR196" s="224"/>
      <c r="DS196" s="224"/>
      <c r="DT196" s="224"/>
      <c r="DU196" s="224"/>
      <c r="DV196" s="224"/>
      <c r="DW196" s="224"/>
      <c r="DX196" s="224"/>
      <c r="DY196" s="224"/>
      <c r="DZ196" s="224"/>
      <c r="EA196" s="224"/>
      <c r="EB196" s="224"/>
      <c r="EC196" s="224"/>
      <c r="ED196" s="224"/>
      <c r="EE196" s="224"/>
      <c r="EF196" s="224"/>
      <c r="EG196" s="224"/>
      <c r="EH196" s="224"/>
      <c r="EI196" s="224"/>
      <c r="EJ196" s="224"/>
      <c r="EK196" s="224"/>
      <c r="EL196" s="224"/>
      <c r="EM196" s="224"/>
      <c r="EN196" s="224"/>
      <c r="EO196" s="224"/>
      <c r="EP196" s="224"/>
      <c r="EQ196" s="224"/>
      <c r="ER196" s="224"/>
      <c r="ES196" s="224"/>
      <c r="ET196" s="224"/>
      <c r="EU196" s="224"/>
      <c r="EV196" s="224"/>
      <c r="EW196" s="224"/>
      <c r="EX196" s="224"/>
      <c r="EY196" s="224"/>
      <c r="EZ196" s="224"/>
      <c r="FA196" s="224"/>
      <c r="FB196" s="224"/>
      <c r="FC196" s="224"/>
      <c r="FD196" s="224"/>
      <c r="FE196" s="224"/>
      <c r="FF196" s="224"/>
      <c r="FG196" s="224"/>
      <c r="FH196" s="224"/>
      <c r="FI196" s="224"/>
      <c r="FJ196" s="224"/>
      <c r="FK196" s="224"/>
      <c r="FL196" s="224"/>
      <c r="FM196" s="224"/>
      <c r="FN196" s="224"/>
      <c r="FO196" s="224"/>
      <c r="FP196" s="224"/>
      <c r="FQ196" s="224"/>
      <c r="FR196" s="224"/>
      <c r="FS196" s="224"/>
      <c r="FT196" s="224"/>
      <c r="FU196" s="224"/>
      <c r="FV196" s="224"/>
      <c r="FW196" s="224"/>
      <c r="FX196" s="224"/>
      <c r="FY196" s="224"/>
      <c r="FZ196" s="224"/>
      <c r="GA196" s="224"/>
      <c r="GB196" s="224"/>
      <c r="GC196" s="224"/>
      <c r="GD196" s="224"/>
      <c r="GE196" s="224"/>
      <c r="GF196" s="224"/>
      <c r="GG196" s="224"/>
      <c r="GH196" s="224"/>
      <c r="GI196" s="224"/>
      <c r="GJ196" s="224"/>
      <c r="GK196" s="224"/>
      <c r="GL196" s="224"/>
      <c r="GM196" s="224"/>
      <c r="GN196" s="224"/>
      <c r="GO196" s="224"/>
      <c r="GP196" s="218"/>
      <c r="GQ196" s="244"/>
      <c r="GR196" s="244"/>
      <c r="GS196" s="244"/>
      <c r="GT196" s="244"/>
      <c r="GU196" s="244"/>
      <c r="GV196" s="226"/>
      <c r="GW196" s="244"/>
      <c r="GX196" s="226"/>
      <c r="GY196" s="226"/>
      <c r="GZ196" s="226"/>
      <c r="HA196" s="226"/>
      <c r="HB196" s="226"/>
      <c r="HC196" s="227"/>
      <c r="HD196" s="228"/>
      <c r="HE196" s="228"/>
      <c r="HF196" s="276">
        <f t="shared" si="96"/>
        <v>0</v>
      </c>
      <c r="HG196" s="276">
        <f>List1_1[[#This Row],[HR 1 Rate 
(autofill)]]*List1_1[[#This Row],[HR 1 Effort ]]</f>
        <v>0</v>
      </c>
      <c r="HH196" s="229"/>
      <c r="HI196" s="228"/>
      <c r="HJ196" s="276">
        <f t="shared" si="97"/>
        <v>0</v>
      </c>
      <c r="HK196" s="276">
        <f>List1_1[[#This Row],[HR 2 Effort ]]*List1_1[[#This Row],[HR 2 Rate 
(autofill)]]</f>
        <v>0</v>
      </c>
      <c r="HL196" s="228"/>
      <c r="HM196" s="228"/>
      <c r="HN196" s="276">
        <f t="shared" si="98"/>
        <v>0</v>
      </c>
      <c r="HO196" s="276">
        <f>List1_1[[#This Row],[HR 3 Rate 
(autofill)]]*List1_1[[#This Row],[HR 3 Effort ]]</f>
        <v>0</v>
      </c>
      <c r="HP196" s="229"/>
      <c r="HQ196" s="228"/>
      <c r="HR196" s="276">
        <f t="shared" si="99"/>
        <v>0</v>
      </c>
      <c r="HS196" s="276">
        <f>List1_1[[#This Row],[HR 4 Rate 
(autofill)]]*List1_1[[#This Row],[HR 4 Effort ]]</f>
        <v>0</v>
      </c>
      <c r="HT196" s="229"/>
      <c r="HU196" s="230">
        <f>List1_1[[#This Row],[HR 1 cost estimate
(autofill)]]+List1_1[[#This Row],[HR 2 cost estimate 
(autofill)]]+List1_1[[#This Row],[HR 3 cost estimate 
(autofill)]]+List1_1[[#This Row],[HR 4 cost estimate 
(autofill)]]</f>
        <v>0</v>
      </c>
      <c r="HV196" s="229"/>
      <c r="HW196" s="229"/>
      <c r="HX196" s="231">
        <f>List1_1[[#This Row],[HR subtotal]]+List1_1[[#This Row],[Estimated Cost of goods &amp; materials / other]]</f>
        <v>0</v>
      </c>
      <c r="HY196" s="232">
        <f>(List1_1[[#This Row],[Total Estimated Cost ]]*List1_1[[#This Row],[Percent Complete]])/100</f>
        <v>0</v>
      </c>
      <c r="HZ196" s="233">
        <f t="shared" si="135"/>
        <v>0</v>
      </c>
      <c r="IA196" s="233">
        <f t="shared" si="135"/>
        <v>0</v>
      </c>
      <c r="IB196" s="233">
        <f t="shared" si="135"/>
        <v>0</v>
      </c>
      <c r="IC196" s="233">
        <f t="shared" si="135"/>
        <v>0</v>
      </c>
      <c r="ID196" s="233">
        <f t="shared" si="135"/>
        <v>0</v>
      </c>
      <c r="IE196" s="233">
        <f t="shared" si="135"/>
        <v>0</v>
      </c>
      <c r="IF196" s="233">
        <f t="shared" si="135"/>
        <v>0</v>
      </c>
      <c r="IG196" s="233">
        <f t="shared" si="135"/>
        <v>0</v>
      </c>
      <c r="IH196" s="233">
        <f t="shared" si="135"/>
        <v>0</v>
      </c>
      <c r="II196" s="233">
        <f t="shared" si="135"/>
        <v>0</v>
      </c>
      <c r="IJ196" s="233">
        <f t="shared" si="135"/>
        <v>0</v>
      </c>
      <c r="IK196" s="233">
        <f t="shared" si="135"/>
        <v>0</v>
      </c>
      <c r="IL196" s="233">
        <f t="shared" si="101"/>
        <v>0</v>
      </c>
      <c r="IM196" s="245">
        <f t="shared" si="102"/>
        <v>0</v>
      </c>
      <c r="IN196" s="246">
        <f t="shared" si="103"/>
        <v>0</v>
      </c>
      <c r="IO196" s="235"/>
      <c r="IP196" s="236">
        <f>List1_1[[#This Row],[Total Estimated Cost ]]-List1_1[[#This Row],[Actual Cost]]</f>
        <v>0</v>
      </c>
      <c r="IQ196" s="237"/>
      <c r="IR196" s="237"/>
      <c r="IS196" s="238"/>
      <c r="IT196" s="239"/>
      <c r="IU196" s="240">
        <f t="shared" si="121"/>
        <v>0</v>
      </c>
      <c r="IV196" s="240">
        <f t="shared" si="122"/>
        <v>0</v>
      </c>
      <c r="IW196" s="240">
        <f t="shared" si="123"/>
        <v>0</v>
      </c>
      <c r="IX196" s="240">
        <f t="shared" si="124"/>
        <v>0</v>
      </c>
      <c r="IY196" s="240">
        <f t="shared" si="125"/>
        <v>0</v>
      </c>
      <c r="IZ196" s="240">
        <f t="shared" si="126"/>
        <v>0</v>
      </c>
      <c r="JA196" s="240">
        <f t="shared" si="127"/>
        <v>0</v>
      </c>
      <c r="JB196" s="240">
        <f t="shared" si="128"/>
        <v>0</v>
      </c>
      <c r="JC196" s="240">
        <f t="shared" si="129"/>
        <v>0</v>
      </c>
      <c r="JD196" s="240">
        <f t="shared" si="130"/>
        <v>0</v>
      </c>
      <c r="JE196" s="240">
        <f t="shared" si="131"/>
        <v>0</v>
      </c>
      <c r="JF196" s="240">
        <f t="shared" si="132"/>
        <v>0</v>
      </c>
      <c r="JG196" s="240">
        <f t="shared" si="133"/>
        <v>0</v>
      </c>
      <c r="JH196" s="241">
        <f t="shared" si="134"/>
        <v>0</v>
      </c>
      <c r="JI196" s="307"/>
      <c r="JJ196" s="243"/>
    </row>
    <row r="197" spans="1:270" x14ac:dyDescent="0.55000000000000004">
      <c r="A197" s="213">
        <v>186</v>
      </c>
      <c r="B197" s="214"/>
      <c r="C197" s="215"/>
      <c r="D197" s="215"/>
      <c r="E197" s="215"/>
      <c r="F197" s="215"/>
      <c r="G197" s="215"/>
      <c r="H197" s="215"/>
      <c r="I197" s="215" t="s">
        <v>561</v>
      </c>
      <c r="J197" s="216">
        <v>0</v>
      </c>
      <c r="K197" s="217" t="str">
        <f t="shared" si="118"/>
        <v>not done</v>
      </c>
      <c r="L197" s="64"/>
      <c r="M197" s="219"/>
      <c r="N197" s="220" t="e">
        <f>List1_1[[#This Row],[Latest start date]]</f>
        <v>#VALUE!</v>
      </c>
      <c r="O197" s="221" t="str">
        <f t="shared" si="93"/>
        <v/>
      </c>
      <c r="P197" s="222" t="e">
        <f t="shared" si="94"/>
        <v>#VALUE!</v>
      </c>
      <c r="Q197" s="223" t="e">
        <f t="shared" si="95"/>
        <v>#VALUE!</v>
      </c>
      <c r="R197" s="224"/>
      <c r="S197" s="224"/>
      <c r="T197" s="224"/>
      <c r="U197" s="224"/>
      <c r="V197" s="224"/>
      <c r="W197" s="224"/>
      <c r="X197" s="224"/>
      <c r="Y197" s="224"/>
      <c r="Z197" s="224"/>
      <c r="AA197" s="224"/>
      <c r="AB197" s="224"/>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4"/>
      <c r="AX197" s="224"/>
      <c r="AY197" s="224"/>
      <c r="AZ197" s="224"/>
      <c r="BA197" s="224"/>
      <c r="BB197" s="224"/>
      <c r="BC197" s="224"/>
      <c r="BD197" s="224"/>
      <c r="BE197" s="224"/>
      <c r="BF197" s="224"/>
      <c r="BG197" s="224"/>
      <c r="BH197" s="224"/>
      <c r="BI197" s="224"/>
      <c r="BJ197" s="224"/>
      <c r="BK197" s="224"/>
      <c r="BL197" s="224"/>
      <c r="BM197" s="224"/>
      <c r="BN197" s="224"/>
      <c r="BO197" s="224"/>
      <c r="BP197" s="224"/>
      <c r="BQ197" s="224"/>
      <c r="BR197" s="224"/>
      <c r="BS197" s="224"/>
      <c r="BT197" s="224"/>
      <c r="BU197" s="224"/>
      <c r="BV197" s="224"/>
      <c r="BW197" s="224"/>
      <c r="BX197" s="224"/>
      <c r="BY197" s="224"/>
      <c r="BZ197" s="224"/>
      <c r="CA197" s="224"/>
      <c r="CB197" s="224"/>
      <c r="CC197" s="224"/>
      <c r="CD197" s="224"/>
      <c r="CE197" s="224"/>
      <c r="CF197" s="224"/>
      <c r="CG197" s="224"/>
      <c r="CH197" s="224"/>
      <c r="CI197" s="224"/>
      <c r="CJ197" s="224"/>
      <c r="CK197" s="224"/>
      <c r="CL197" s="224"/>
      <c r="CM197" s="224"/>
      <c r="CN197" s="224"/>
      <c r="CO197" s="224"/>
      <c r="CP197" s="224"/>
      <c r="CQ197" s="224"/>
      <c r="CR197" s="224"/>
      <c r="CS197" s="224"/>
      <c r="CT197" s="224"/>
      <c r="CU197" s="224"/>
      <c r="CV197" s="224"/>
      <c r="CW197" s="224"/>
      <c r="CX197" s="224"/>
      <c r="CY197" s="224"/>
      <c r="CZ197" s="224"/>
      <c r="DA197" s="224"/>
      <c r="DB197" s="224"/>
      <c r="DC197" s="224"/>
      <c r="DD197" s="224"/>
      <c r="DE197" s="224"/>
      <c r="DF197" s="224"/>
      <c r="DG197" s="224"/>
      <c r="DH197" s="224"/>
      <c r="DI197" s="224"/>
      <c r="DJ197" s="224"/>
      <c r="DK197" s="224"/>
      <c r="DL197" s="224"/>
      <c r="DM197" s="224"/>
      <c r="DN197" s="224"/>
      <c r="DO197" s="224"/>
      <c r="DP197" s="224"/>
      <c r="DQ197" s="224"/>
      <c r="DR197" s="224"/>
      <c r="DS197" s="224"/>
      <c r="DT197" s="224"/>
      <c r="DU197" s="224"/>
      <c r="DV197" s="224"/>
      <c r="DW197" s="224"/>
      <c r="DX197" s="224"/>
      <c r="DY197" s="224"/>
      <c r="DZ197" s="224"/>
      <c r="EA197" s="224"/>
      <c r="EB197" s="224"/>
      <c r="EC197" s="224"/>
      <c r="ED197" s="224"/>
      <c r="EE197" s="224"/>
      <c r="EF197" s="224"/>
      <c r="EG197" s="224"/>
      <c r="EH197" s="224"/>
      <c r="EI197" s="224"/>
      <c r="EJ197" s="224"/>
      <c r="EK197" s="224"/>
      <c r="EL197" s="224"/>
      <c r="EM197" s="224"/>
      <c r="EN197" s="224"/>
      <c r="EO197" s="224"/>
      <c r="EP197" s="224"/>
      <c r="EQ197" s="224"/>
      <c r="ER197" s="224"/>
      <c r="ES197" s="224"/>
      <c r="ET197" s="224"/>
      <c r="EU197" s="224"/>
      <c r="EV197" s="224"/>
      <c r="EW197" s="224"/>
      <c r="EX197" s="224"/>
      <c r="EY197" s="224"/>
      <c r="EZ197" s="224"/>
      <c r="FA197" s="224"/>
      <c r="FB197" s="224"/>
      <c r="FC197" s="224"/>
      <c r="FD197" s="224"/>
      <c r="FE197" s="224"/>
      <c r="FF197" s="224"/>
      <c r="FG197" s="224"/>
      <c r="FH197" s="224"/>
      <c r="FI197" s="224"/>
      <c r="FJ197" s="224"/>
      <c r="FK197" s="224"/>
      <c r="FL197" s="224"/>
      <c r="FM197" s="224"/>
      <c r="FN197" s="224"/>
      <c r="FO197" s="224"/>
      <c r="FP197" s="224"/>
      <c r="FQ197" s="224"/>
      <c r="FR197" s="224"/>
      <c r="FS197" s="224"/>
      <c r="FT197" s="224"/>
      <c r="FU197" s="224"/>
      <c r="FV197" s="224"/>
      <c r="FW197" s="224"/>
      <c r="FX197" s="224"/>
      <c r="FY197" s="224"/>
      <c r="FZ197" s="224"/>
      <c r="GA197" s="224"/>
      <c r="GB197" s="224"/>
      <c r="GC197" s="224"/>
      <c r="GD197" s="224"/>
      <c r="GE197" s="224"/>
      <c r="GF197" s="224"/>
      <c r="GG197" s="224"/>
      <c r="GH197" s="224"/>
      <c r="GI197" s="224"/>
      <c r="GJ197" s="224"/>
      <c r="GK197" s="224"/>
      <c r="GL197" s="224"/>
      <c r="GM197" s="224"/>
      <c r="GN197" s="224"/>
      <c r="GO197" s="224"/>
      <c r="GP197" s="218"/>
      <c r="GQ197" s="244"/>
      <c r="GR197" s="244"/>
      <c r="GS197" s="244"/>
      <c r="GT197" s="244"/>
      <c r="GU197" s="244"/>
      <c r="GV197" s="226"/>
      <c r="GW197" s="244"/>
      <c r="GX197" s="226"/>
      <c r="GY197" s="226"/>
      <c r="GZ197" s="226"/>
      <c r="HA197" s="226"/>
      <c r="HB197" s="226"/>
      <c r="HC197" s="227"/>
      <c r="HD197" s="228"/>
      <c r="HE197" s="228"/>
      <c r="HF197" s="276">
        <f t="shared" si="96"/>
        <v>0</v>
      </c>
      <c r="HG197" s="276">
        <f>List1_1[[#This Row],[HR 1 Rate 
(autofill)]]*List1_1[[#This Row],[HR 1 Effort ]]</f>
        <v>0</v>
      </c>
      <c r="HH197" s="229"/>
      <c r="HI197" s="228"/>
      <c r="HJ197" s="276">
        <f t="shared" si="97"/>
        <v>0</v>
      </c>
      <c r="HK197" s="276">
        <f>List1_1[[#This Row],[HR 2 Effort ]]*List1_1[[#This Row],[HR 2 Rate 
(autofill)]]</f>
        <v>0</v>
      </c>
      <c r="HL197" s="228"/>
      <c r="HM197" s="228"/>
      <c r="HN197" s="276">
        <f t="shared" si="98"/>
        <v>0</v>
      </c>
      <c r="HO197" s="276">
        <f>List1_1[[#This Row],[HR 3 Rate 
(autofill)]]*List1_1[[#This Row],[HR 3 Effort ]]</f>
        <v>0</v>
      </c>
      <c r="HP197" s="229"/>
      <c r="HQ197" s="228"/>
      <c r="HR197" s="276">
        <f t="shared" si="99"/>
        <v>0</v>
      </c>
      <c r="HS197" s="276">
        <f>List1_1[[#This Row],[HR 4 Rate 
(autofill)]]*List1_1[[#This Row],[HR 4 Effort ]]</f>
        <v>0</v>
      </c>
      <c r="HT197" s="229"/>
      <c r="HU197" s="230">
        <f>List1_1[[#This Row],[HR 1 cost estimate
(autofill)]]+List1_1[[#This Row],[HR 2 cost estimate 
(autofill)]]+List1_1[[#This Row],[HR 3 cost estimate 
(autofill)]]+List1_1[[#This Row],[HR 4 cost estimate 
(autofill)]]</f>
        <v>0</v>
      </c>
      <c r="HV197" s="229"/>
      <c r="HW197" s="229"/>
      <c r="HX197" s="231">
        <f>List1_1[[#This Row],[HR subtotal]]+List1_1[[#This Row],[Estimated Cost of goods &amp; materials / other]]</f>
        <v>0</v>
      </c>
      <c r="HY197" s="232">
        <f>(List1_1[[#This Row],[Total Estimated Cost ]]*List1_1[[#This Row],[Percent Complete]])/100</f>
        <v>0</v>
      </c>
      <c r="HZ197" s="233">
        <f t="shared" si="135"/>
        <v>0</v>
      </c>
      <c r="IA197" s="233">
        <f t="shared" si="135"/>
        <v>0</v>
      </c>
      <c r="IB197" s="233">
        <f t="shared" si="135"/>
        <v>0</v>
      </c>
      <c r="IC197" s="233">
        <f t="shared" si="135"/>
        <v>0</v>
      </c>
      <c r="ID197" s="233">
        <f t="shared" si="135"/>
        <v>0</v>
      </c>
      <c r="IE197" s="233">
        <f t="shared" si="135"/>
        <v>0</v>
      </c>
      <c r="IF197" s="233">
        <f t="shared" si="135"/>
        <v>0</v>
      </c>
      <c r="IG197" s="233">
        <f t="shared" si="135"/>
        <v>0</v>
      </c>
      <c r="IH197" s="233">
        <f t="shared" si="135"/>
        <v>0</v>
      </c>
      <c r="II197" s="233">
        <f t="shared" si="135"/>
        <v>0</v>
      </c>
      <c r="IJ197" s="233">
        <f t="shared" si="135"/>
        <v>0</v>
      </c>
      <c r="IK197" s="233">
        <f t="shared" si="135"/>
        <v>0</v>
      </c>
      <c r="IL197" s="233">
        <f t="shared" si="101"/>
        <v>0</v>
      </c>
      <c r="IM197" s="245">
        <f t="shared" si="102"/>
        <v>0</v>
      </c>
      <c r="IN197" s="246">
        <f t="shared" si="103"/>
        <v>0</v>
      </c>
      <c r="IO197" s="235"/>
      <c r="IP197" s="236">
        <f>List1_1[[#This Row],[Total Estimated Cost ]]-List1_1[[#This Row],[Actual Cost]]</f>
        <v>0</v>
      </c>
      <c r="IQ197" s="237"/>
      <c r="IR197" s="237"/>
      <c r="IS197" s="238"/>
      <c r="IT197" s="239"/>
      <c r="IU197" s="240">
        <f t="shared" si="121"/>
        <v>0</v>
      </c>
      <c r="IV197" s="240">
        <f t="shared" si="122"/>
        <v>0</v>
      </c>
      <c r="IW197" s="240">
        <f t="shared" si="123"/>
        <v>0</v>
      </c>
      <c r="IX197" s="240">
        <f t="shared" si="124"/>
        <v>0</v>
      </c>
      <c r="IY197" s="240">
        <f t="shared" si="125"/>
        <v>0</v>
      </c>
      <c r="IZ197" s="240">
        <f t="shared" si="126"/>
        <v>0</v>
      </c>
      <c r="JA197" s="240">
        <f t="shared" si="127"/>
        <v>0</v>
      </c>
      <c r="JB197" s="240">
        <f t="shared" si="128"/>
        <v>0</v>
      </c>
      <c r="JC197" s="240">
        <f t="shared" si="129"/>
        <v>0</v>
      </c>
      <c r="JD197" s="240">
        <f t="shared" si="130"/>
        <v>0</v>
      </c>
      <c r="JE197" s="240">
        <f t="shared" si="131"/>
        <v>0</v>
      </c>
      <c r="JF197" s="240">
        <f t="shared" si="132"/>
        <v>0</v>
      </c>
      <c r="JG197" s="240">
        <f t="shared" si="133"/>
        <v>0</v>
      </c>
      <c r="JH197" s="241">
        <f t="shared" si="134"/>
        <v>0</v>
      </c>
      <c r="JI197" s="307"/>
      <c r="JJ197" s="243"/>
    </row>
    <row r="198" spans="1:270" x14ac:dyDescent="0.55000000000000004">
      <c r="A198" s="213">
        <v>187</v>
      </c>
      <c r="B198" s="214"/>
      <c r="C198" s="215"/>
      <c r="D198" s="215"/>
      <c r="E198" s="215"/>
      <c r="F198" s="215"/>
      <c r="G198" s="215"/>
      <c r="H198" s="215"/>
      <c r="I198" s="215" t="s">
        <v>561</v>
      </c>
      <c r="J198" s="216">
        <v>0</v>
      </c>
      <c r="K198" s="217" t="str">
        <f t="shared" si="118"/>
        <v>not done</v>
      </c>
      <c r="L198" s="64"/>
      <c r="M198" s="219"/>
      <c r="N198" s="220" t="e">
        <f>List1_1[[#This Row],[Latest start date]]</f>
        <v>#VALUE!</v>
      </c>
      <c r="O198" s="221" t="str">
        <f t="shared" si="93"/>
        <v/>
      </c>
      <c r="P198" s="222" t="e">
        <f t="shared" si="94"/>
        <v>#VALUE!</v>
      </c>
      <c r="Q198" s="223" t="e">
        <f t="shared" si="95"/>
        <v>#VALUE!</v>
      </c>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4"/>
      <c r="BJ198" s="224"/>
      <c r="BK198" s="224"/>
      <c r="BL198" s="224"/>
      <c r="BM198" s="224"/>
      <c r="BN198" s="224"/>
      <c r="BO198" s="224"/>
      <c r="BP198" s="224"/>
      <c r="BQ198" s="224"/>
      <c r="BR198" s="224"/>
      <c r="BS198" s="224"/>
      <c r="BT198" s="224"/>
      <c r="BU198" s="224"/>
      <c r="BV198" s="224"/>
      <c r="BW198" s="224"/>
      <c r="BX198" s="224"/>
      <c r="BY198" s="224"/>
      <c r="BZ198" s="224"/>
      <c r="CA198" s="224"/>
      <c r="CB198" s="224"/>
      <c r="CC198" s="224"/>
      <c r="CD198" s="224"/>
      <c r="CE198" s="224"/>
      <c r="CF198" s="224"/>
      <c r="CG198" s="224"/>
      <c r="CH198" s="224"/>
      <c r="CI198" s="224"/>
      <c r="CJ198" s="224"/>
      <c r="CK198" s="224"/>
      <c r="CL198" s="224"/>
      <c r="CM198" s="224"/>
      <c r="CN198" s="224"/>
      <c r="CO198" s="224"/>
      <c r="CP198" s="224"/>
      <c r="CQ198" s="224"/>
      <c r="CR198" s="224"/>
      <c r="CS198" s="224"/>
      <c r="CT198" s="224"/>
      <c r="CU198" s="224"/>
      <c r="CV198" s="224"/>
      <c r="CW198" s="224"/>
      <c r="CX198" s="224"/>
      <c r="CY198" s="224"/>
      <c r="CZ198" s="224"/>
      <c r="DA198" s="224"/>
      <c r="DB198" s="224"/>
      <c r="DC198" s="224"/>
      <c r="DD198" s="224"/>
      <c r="DE198" s="224"/>
      <c r="DF198" s="224"/>
      <c r="DG198" s="224"/>
      <c r="DH198" s="224"/>
      <c r="DI198" s="224"/>
      <c r="DJ198" s="224"/>
      <c r="DK198" s="224"/>
      <c r="DL198" s="224"/>
      <c r="DM198" s="224"/>
      <c r="DN198" s="224"/>
      <c r="DO198" s="224"/>
      <c r="DP198" s="224"/>
      <c r="DQ198" s="224"/>
      <c r="DR198" s="224"/>
      <c r="DS198" s="224"/>
      <c r="DT198" s="224"/>
      <c r="DU198" s="224"/>
      <c r="DV198" s="224"/>
      <c r="DW198" s="224"/>
      <c r="DX198" s="224"/>
      <c r="DY198" s="224"/>
      <c r="DZ198" s="224"/>
      <c r="EA198" s="224"/>
      <c r="EB198" s="224"/>
      <c r="EC198" s="224"/>
      <c r="ED198" s="224"/>
      <c r="EE198" s="224"/>
      <c r="EF198" s="224"/>
      <c r="EG198" s="224"/>
      <c r="EH198" s="224"/>
      <c r="EI198" s="224"/>
      <c r="EJ198" s="224"/>
      <c r="EK198" s="224"/>
      <c r="EL198" s="224"/>
      <c r="EM198" s="224"/>
      <c r="EN198" s="224"/>
      <c r="EO198" s="224"/>
      <c r="EP198" s="224"/>
      <c r="EQ198" s="224"/>
      <c r="ER198" s="224"/>
      <c r="ES198" s="224"/>
      <c r="ET198" s="224"/>
      <c r="EU198" s="224"/>
      <c r="EV198" s="224"/>
      <c r="EW198" s="224"/>
      <c r="EX198" s="224"/>
      <c r="EY198" s="224"/>
      <c r="EZ198" s="224"/>
      <c r="FA198" s="224"/>
      <c r="FB198" s="224"/>
      <c r="FC198" s="224"/>
      <c r="FD198" s="224"/>
      <c r="FE198" s="224"/>
      <c r="FF198" s="224"/>
      <c r="FG198" s="224"/>
      <c r="FH198" s="224"/>
      <c r="FI198" s="224"/>
      <c r="FJ198" s="224"/>
      <c r="FK198" s="224"/>
      <c r="FL198" s="224"/>
      <c r="FM198" s="224"/>
      <c r="FN198" s="224"/>
      <c r="FO198" s="224"/>
      <c r="FP198" s="224"/>
      <c r="FQ198" s="224"/>
      <c r="FR198" s="224"/>
      <c r="FS198" s="224"/>
      <c r="FT198" s="224"/>
      <c r="FU198" s="224"/>
      <c r="FV198" s="224"/>
      <c r="FW198" s="224"/>
      <c r="FX198" s="224"/>
      <c r="FY198" s="224"/>
      <c r="FZ198" s="224"/>
      <c r="GA198" s="224"/>
      <c r="GB198" s="224"/>
      <c r="GC198" s="224"/>
      <c r="GD198" s="224"/>
      <c r="GE198" s="224"/>
      <c r="GF198" s="224"/>
      <c r="GG198" s="224"/>
      <c r="GH198" s="224"/>
      <c r="GI198" s="224"/>
      <c r="GJ198" s="224"/>
      <c r="GK198" s="224"/>
      <c r="GL198" s="224"/>
      <c r="GM198" s="224"/>
      <c r="GN198" s="224"/>
      <c r="GO198" s="224"/>
      <c r="GP198" s="218"/>
      <c r="GQ198" s="244"/>
      <c r="GR198" s="244"/>
      <c r="GS198" s="244"/>
      <c r="GT198" s="244"/>
      <c r="GU198" s="244"/>
      <c r="GV198" s="226"/>
      <c r="GW198" s="244"/>
      <c r="GX198" s="226"/>
      <c r="GY198" s="226"/>
      <c r="GZ198" s="226"/>
      <c r="HA198" s="226"/>
      <c r="HB198" s="226"/>
      <c r="HC198" s="227"/>
      <c r="HD198" s="228"/>
      <c r="HE198" s="228"/>
      <c r="HF198" s="276">
        <f t="shared" si="96"/>
        <v>0</v>
      </c>
      <c r="HG198" s="276">
        <f>List1_1[[#This Row],[HR 1 Rate 
(autofill)]]*List1_1[[#This Row],[HR 1 Effort ]]</f>
        <v>0</v>
      </c>
      <c r="HH198" s="229"/>
      <c r="HI198" s="228"/>
      <c r="HJ198" s="276">
        <f t="shared" si="97"/>
        <v>0</v>
      </c>
      <c r="HK198" s="276">
        <f>List1_1[[#This Row],[HR 2 Effort ]]*List1_1[[#This Row],[HR 2 Rate 
(autofill)]]</f>
        <v>0</v>
      </c>
      <c r="HL198" s="228"/>
      <c r="HM198" s="228"/>
      <c r="HN198" s="276">
        <f t="shared" si="98"/>
        <v>0</v>
      </c>
      <c r="HO198" s="276">
        <f>List1_1[[#This Row],[HR 3 Rate 
(autofill)]]*List1_1[[#This Row],[HR 3 Effort ]]</f>
        <v>0</v>
      </c>
      <c r="HP198" s="229"/>
      <c r="HQ198" s="228"/>
      <c r="HR198" s="276">
        <f t="shared" si="99"/>
        <v>0</v>
      </c>
      <c r="HS198" s="276">
        <f>List1_1[[#This Row],[HR 4 Rate 
(autofill)]]*List1_1[[#This Row],[HR 4 Effort ]]</f>
        <v>0</v>
      </c>
      <c r="HT198" s="229"/>
      <c r="HU198" s="230">
        <f>List1_1[[#This Row],[HR 1 cost estimate
(autofill)]]+List1_1[[#This Row],[HR 2 cost estimate 
(autofill)]]+List1_1[[#This Row],[HR 3 cost estimate 
(autofill)]]+List1_1[[#This Row],[HR 4 cost estimate 
(autofill)]]</f>
        <v>0</v>
      </c>
      <c r="HV198" s="229"/>
      <c r="HW198" s="229"/>
      <c r="HX198" s="231">
        <f>List1_1[[#This Row],[HR subtotal]]+List1_1[[#This Row],[Estimated Cost of goods &amp; materials / other]]</f>
        <v>0</v>
      </c>
      <c r="HY198" s="232">
        <f>(List1_1[[#This Row],[Total Estimated Cost ]]*List1_1[[#This Row],[Percent Complete]])/100</f>
        <v>0</v>
      </c>
      <c r="HZ198" s="233">
        <f t="shared" si="135"/>
        <v>0</v>
      </c>
      <c r="IA198" s="233">
        <f t="shared" si="135"/>
        <v>0</v>
      </c>
      <c r="IB198" s="233">
        <f t="shared" si="135"/>
        <v>0</v>
      </c>
      <c r="IC198" s="233">
        <f t="shared" si="135"/>
        <v>0</v>
      </c>
      <c r="ID198" s="233">
        <f t="shared" si="135"/>
        <v>0</v>
      </c>
      <c r="IE198" s="233">
        <f t="shared" si="135"/>
        <v>0</v>
      </c>
      <c r="IF198" s="233">
        <f t="shared" si="135"/>
        <v>0</v>
      </c>
      <c r="IG198" s="233">
        <f t="shared" si="135"/>
        <v>0</v>
      </c>
      <c r="IH198" s="233">
        <f t="shared" si="135"/>
        <v>0</v>
      </c>
      <c r="II198" s="233">
        <f t="shared" si="135"/>
        <v>0</v>
      </c>
      <c r="IJ198" s="233">
        <f t="shared" si="135"/>
        <v>0</v>
      </c>
      <c r="IK198" s="233">
        <f t="shared" si="135"/>
        <v>0</v>
      </c>
      <c r="IL198" s="233">
        <f t="shared" si="101"/>
        <v>0</v>
      </c>
      <c r="IM198" s="245">
        <f t="shared" si="102"/>
        <v>0</v>
      </c>
      <c r="IN198" s="246">
        <f t="shared" si="103"/>
        <v>0</v>
      </c>
      <c r="IO198" s="235"/>
      <c r="IP198" s="236">
        <f>List1_1[[#This Row],[Total Estimated Cost ]]-List1_1[[#This Row],[Actual Cost]]</f>
        <v>0</v>
      </c>
      <c r="IQ198" s="237"/>
      <c r="IR198" s="237"/>
      <c r="IS198" s="238"/>
      <c r="IT198" s="239"/>
      <c r="IU198" s="240">
        <f t="shared" si="121"/>
        <v>0</v>
      </c>
      <c r="IV198" s="240">
        <f t="shared" si="122"/>
        <v>0</v>
      </c>
      <c r="IW198" s="240">
        <f t="shared" si="123"/>
        <v>0</v>
      </c>
      <c r="IX198" s="240">
        <f t="shared" si="124"/>
        <v>0</v>
      </c>
      <c r="IY198" s="240">
        <f t="shared" si="125"/>
        <v>0</v>
      </c>
      <c r="IZ198" s="240">
        <f t="shared" si="126"/>
        <v>0</v>
      </c>
      <c r="JA198" s="240">
        <f t="shared" si="127"/>
        <v>0</v>
      </c>
      <c r="JB198" s="240">
        <f t="shared" si="128"/>
        <v>0</v>
      </c>
      <c r="JC198" s="240">
        <f t="shared" si="129"/>
        <v>0</v>
      </c>
      <c r="JD198" s="240">
        <f t="shared" si="130"/>
        <v>0</v>
      </c>
      <c r="JE198" s="240">
        <f t="shared" si="131"/>
        <v>0</v>
      </c>
      <c r="JF198" s="240">
        <f t="shared" si="132"/>
        <v>0</v>
      </c>
      <c r="JG198" s="240">
        <f t="shared" si="133"/>
        <v>0</v>
      </c>
      <c r="JH198" s="241">
        <f t="shared" si="134"/>
        <v>0</v>
      </c>
      <c r="JI198" s="307"/>
      <c r="JJ198" s="243"/>
    </row>
    <row r="199" spans="1:270" x14ac:dyDescent="0.55000000000000004">
      <c r="A199" s="213">
        <v>188</v>
      </c>
      <c r="B199" s="214"/>
      <c r="C199" s="215"/>
      <c r="D199" s="215"/>
      <c r="E199" s="215"/>
      <c r="F199" s="215"/>
      <c r="G199" s="215"/>
      <c r="H199" s="215"/>
      <c r="I199" s="215" t="s">
        <v>561</v>
      </c>
      <c r="J199" s="216">
        <v>0</v>
      </c>
      <c r="K199" s="217" t="str">
        <f t="shared" si="118"/>
        <v>not done</v>
      </c>
      <c r="L199" s="64"/>
      <c r="M199" s="219"/>
      <c r="N199" s="220" t="e">
        <f>List1_1[[#This Row],[Latest start date]]</f>
        <v>#VALUE!</v>
      </c>
      <c r="O199" s="221" t="str">
        <f t="shared" si="93"/>
        <v/>
      </c>
      <c r="P199" s="222" t="e">
        <f t="shared" si="94"/>
        <v>#VALUE!</v>
      </c>
      <c r="Q199" s="223" t="e">
        <f t="shared" si="95"/>
        <v>#VALUE!</v>
      </c>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224"/>
      <c r="BJ199" s="224"/>
      <c r="BK199" s="224"/>
      <c r="BL199" s="224"/>
      <c r="BM199" s="224"/>
      <c r="BN199" s="224"/>
      <c r="BO199" s="224"/>
      <c r="BP199" s="224"/>
      <c r="BQ199" s="224"/>
      <c r="BR199" s="224"/>
      <c r="BS199" s="224"/>
      <c r="BT199" s="224"/>
      <c r="BU199" s="224"/>
      <c r="BV199" s="224"/>
      <c r="BW199" s="224"/>
      <c r="BX199" s="224"/>
      <c r="BY199" s="224"/>
      <c r="BZ199" s="224"/>
      <c r="CA199" s="224"/>
      <c r="CB199" s="224"/>
      <c r="CC199" s="224"/>
      <c r="CD199" s="224"/>
      <c r="CE199" s="224"/>
      <c r="CF199" s="224"/>
      <c r="CG199" s="224"/>
      <c r="CH199" s="224"/>
      <c r="CI199" s="224"/>
      <c r="CJ199" s="224"/>
      <c r="CK199" s="224"/>
      <c r="CL199" s="224"/>
      <c r="CM199" s="224"/>
      <c r="CN199" s="224"/>
      <c r="CO199" s="224"/>
      <c r="CP199" s="224"/>
      <c r="CQ199" s="224"/>
      <c r="CR199" s="224"/>
      <c r="CS199" s="224"/>
      <c r="CT199" s="224"/>
      <c r="CU199" s="224"/>
      <c r="CV199" s="224"/>
      <c r="CW199" s="224"/>
      <c r="CX199" s="224"/>
      <c r="CY199" s="224"/>
      <c r="CZ199" s="224"/>
      <c r="DA199" s="224"/>
      <c r="DB199" s="224"/>
      <c r="DC199" s="224"/>
      <c r="DD199" s="224"/>
      <c r="DE199" s="224"/>
      <c r="DF199" s="224"/>
      <c r="DG199" s="224"/>
      <c r="DH199" s="224"/>
      <c r="DI199" s="224"/>
      <c r="DJ199" s="224"/>
      <c r="DK199" s="224"/>
      <c r="DL199" s="224"/>
      <c r="DM199" s="224"/>
      <c r="DN199" s="224"/>
      <c r="DO199" s="224"/>
      <c r="DP199" s="224"/>
      <c r="DQ199" s="224"/>
      <c r="DR199" s="224"/>
      <c r="DS199" s="224"/>
      <c r="DT199" s="224"/>
      <c r="DU199" s="224"/>
      <c r="DV199" s="224"/>
      <c r="DW199" s="224"/>
      <c r="DX199" s="224"/>
      <c r="DY199" s="224"/>
      <c r="DZ199" s="224"/>
      <c r="EA199" s="224"/>
      <c r="EB199" s="224"/>
      <c r="EC199" s="224"/>
      <c r="ED199" s="224"/>
      <c r="EE199" s="224"/>
      <c r="EF199" s="224"/>
      <c r="EG199" s="224"/>
      <c r="EH199" s="224"/>
      <c r="EI199" s="224"/>
      <c r="EJ199" s="224"/>
      <c r="EK199" s="224"/>
      <c r="EL199" s="224"/>
      <c r="EM199" s="224"/>
      <c r="EN199" s="224"/>
      <c r="EO199" s="224"/>
      <c r="EP199" s="224"/>
      <c r="EQ199" s="224"/>
      <c r="ER199" s="224"/>
      <c r="ES199" s="224"/>
      <c r="ET199" s="224"/>
      <c r="EU199" s="224"/>
      <c r="EV199" s="224"/>
      <c r="EW199" s="224"/>
      <c r="EX199" s="224"/>
      <c r="EY199" s="224"/>
      <c r="EZ199" s="224"/>
      <c r="FA199" s="224"/>
      <c r="FB199" s="224"/>
      <c r="FC199" s="224"/>
      <c r="FD199" s="224"/>
      <c r="FE199" s="224"/>
      <c r="FF199" s="224"/>
      <c r="FG199" s="224"/>
      <c r="FH199" s="224"/>
      <c r="FI199" s="224"/>
      <c r="FJ199" s="224"/>
      <c r="FK199" s="224"/>
      <c r="FL199" s="224"/>
      <c r="FM199" s="224"/>
      <c r="FN199" s="224"/>
      <c r="FO199" s="224"/>
      <c r="FP199" s="224"/>
      <c r="FQ199" s="224"/>
      <c r="FR199" s="224"/>
      <c r="FS199" s="224"/>
      <c r="FT199" s="224"/>
      <c r="FU199" s="224"/>
      <c r="FV199" s="224"/>
      <c r="FW199" s="224"/>
      <c r="FX199" s="224"/>
      <c r="FY199" s="224"/>
      <c r="FZ199" s="224"/>
      <c r="GA199" s="224"/>
      <c r="GB199" s="224"/>
      <c r="GC199" s="224"/>
      <c r="GD199" s="224"/>
      <c r="GE199" s="224"/>
      <c r="GF199" s="224"/>
      <c r="GG199" s="224"/>
      <c r="GH199" s="224"/>
      <c r="GI199" s="224"/>
      <c r="GJ199" s="224"/>
      <c r="GK199" s="224"/>
      <c r="GL199" s="224"/>
      <c r="GM199" s="224"/>
      <c r="GN199" s="224"/>
      <c r="GO199" s="224"/>
      <c r="GP199" s="218"/>
      <c r="GQ199" s="244"/>
      <c r="GR199" s="244"/>
      <c r="GS199" s="244"/>
      <c r="GT199" s="244"/>
      <c r="GU199" s="244"/>
      <c r="GV199" s="226"/>
      <c r="GW199" s="244"/>
      <c r="GX199" s="226"/>
      <c r="GY199" s="226"/>
      <c r="GZ199" s="226"/>
      <c r="HA199" s="226"/>
      <c r="HB199" s="226"/>
      <c r="HC199" s="227"/>
      <c r="HD199" s="228"/>
      <c r="HE199" s="228"/>
      <c r="HF199" s="276">
        <f t="shared" si="96"/>
        <v>0</v>
      </c>
      <c r="HG199" s="276">
        <f>List1_1[[#This Row],[HR 1 Rate 
(autofill)]]*List1_1[[#This Row],[HR 1 Effort ]]</f>
        <v>0</v>
      </c>
      <c r="HH199" s="229"/>
      <c r="HI199" s="228"/>
      <c r="HJ199" s="276">
        <f t="shared" si="97"/>
        <v>0</v>
      </c>
      <c r="HK199" s="276">
        <f>List1_1[[#This Row],[HR 2 Effort ]]*List1_1[[#This Row],[HR 2 Rate 
(autofill)]]</f>
        <v>0</v>
      </c>
      <c r="HL199" s="228"/>
      <c r="HM199" s="228"/>
      <c r="HN199" s="276">
        <f t="shared" si="98"/>
        <v>0</v>
      </c>
      <c r="HO199" s="276">
        <f>List1_1[[#This Row],[HR 3 Rate 
(autofill)]]*List1_1[[#This Row],[HR 3 Effort ]]</f>
        <v>0</v>
      </c>
      <c r="HP199" s="229"/>
      <c r="HQ199" s="228"/>
      <c r="HR199" s="276">
        <f t="shared" si="99"/>
        <v>0</v>
      </c>
      <c r="HS199" s="276">
        <f>List1_1[[#This Row],[HR 4 Rate 
(autofill)]]*List1_1[[#This Row],[HR 4 Effort ]]</f>
        <v>0</v>
      </c>
      <c r="HT199" s="229"/>
      <c r="HU199" s="230">
        <f>List1_1[[#This Row],[HR 1 cost estimate
(autofill)]]+List1_1[[#This Row],[HR 2 cost estimate 
(autofill)]]+List1_1[[#This Row],[HR 3 cost estimate 
(autofill)]]+List1_1[[#This Row],[HR 4 cost estimate 
(autofill)]]</f>
        <v>0</v>
      </c>
      <c r="HV199" s="229"/>
      <c r="HW199" s="229"/>
      <c r="HX199" s="231">
        <f>List1_1[[#This Row],[HR subtotal]]+List1_1[[#This Row],[Estimated Cost of goods &amp; materials / other]]</f>
        <v>0</v>
      </c>
      <c r="HY199" s="232">
        <f>(List1_1[[#This Row],[Total Estimated Cost ]]*List1_1[[#This Row],[Percent Complete]])/100</f>
        <v>0</v>
      </c>
      <c r="HZ199" s="233">
        <f t="shared" si="135"/>
        <v>0</v>
      </c>
      <c r="IA199" s="233">
        <f t="shared" si="135"/>
        <v>0</v>
      </c>
      <c r="IB199" s="233">
        <f t="shared" si="135"/>
        <v>0</v>
      </c>
      <c r="IC199" s="233">
        <f t="shared" si="135"/>
        <v>0</v>
      </c>
      <c r="ID199" s="233">
        <f t="shared" si="135"/>
        <v>0</v>
      </c>
      <c r="IE199" s="233">
        <f t="shared" si="135"/>
        <v>0</v>
      </c>
      <c r="IF199" s="233">
        <f t="shared" si="135"/>
        <v>0</v>
      </c>
      <c r="IG199" s="233">
        <f t="shared" si="135"/>
        <v>0</v>
      </c>
      <c r="IH199" s="233">
        <f t="shared" si="135"/>
        <v>0</v>
      </c>
      <c r="II199" s="233">
        <f t="shared" si="135"/>
        <v>0</v>
      </c>
      <c r="IJ199" s="233">
        <f t="shared" si="135"/>
        <v>0</v>
      </c>
      <c r="IK199" s="233">
        <f t="shared" si="135"/>
        <v>0</v>
      </c>
      <c r="IL199" s="233">
        <f t="shared" si="101"/>
        <v>0</v>
      </c>
      <c r="IM199" s="245">
        <f t="shared" si="102"/>
        <v>0</v>
      </c>
      <c r="IN199" s="246">
        <f t="shared" si="103"/>
        <v>0</v>
      </c>
      <c r="IO199" s="235"/>
      <c r="IP199" s="236">
        <f>List1_1[[#This Row],[Total Estimated Cost ]]-List1_1[[#This Row],[Actual Cost]]</f>
        <v>0</v>
      </c>
      <c r="IQ199" s="237"/>
      <c r="IR199" s="237"/>
      <c r="IS199" s="238"/>
      <c r="IT199" s="248"/>
      <c r="IU199" s="240">
        <f t="shared" si="121"/>
        <v>0</v>
      </c>
      <c r="IV199" s="240">
        <f t="shared" si="122"/>
        <v>0</v>
      </c>
      <c r="IW199" s="240">
        <f t="shared" si="123"/>
        <v>0</v>
      </c>
      <c r="IX199" s="240">
        <f t="shared" si="124"/>
        <v>0</v>
      </c>
      <c r="IY199" s="240">
        <f t="shared" si="125"/>
        <v>0</v>
      </c>
      <c r="IZ199" s="240">
        <f t="shared" si="126"/>
        <v>0</v>
      </c>
      <c r="JA199" s="240">
        <f t="shared" si="127"/>
        <v>0</v>
      </c>
      <c r="JB199" s="240">
        <f t="shared" si="128"/>
        <v>0</v>
      </c>
      <c r="JC199" s="240">
        <f t="shared" si="129"/>
        <v>0</v>
      </c>
      <c r="JD199" s="240">
        <f t="shared" si="130"/>
        <v>0</v>
      </c>
      <c r="JE199" s="240">
        <f t="shared" si="131"/>
        <v>0</v>
      </c>
      <c r="JF199" s="240">
        <f t="shared" si="132"/>
        <v>0</v>
      </c>
      <c r="JG199" s="240">
        <f t="shared" si="133"/>
        <v>0</v>
      </c>
      <c r="JH199" s="241">
        <f t="shared" si="134"/>
        <v>0</v>
      </c>
      <c r="JI199" s="307"/>
      <c r="JJ199" s="243"/>
    </row>
    <row r="200" spans="1:270" x14ac:dyDescent="0.55000000000000004">
      <c r="A200" s="249"/>
      <c r="B200" s="250"/>
      <c r="C200" s="251"/>
      <c r="D200" s="251"/>
      <c r="E200" s="251"/>
      <c r="F200" s="251"/>
      <c r="G200" s="251"/>
      <c r="H200" s="251"/>
      <c r="I200" s="251"/>
      <c r="J200" s="252"/>
      <c r="K200" s="253"/>
      <c r="L200" s="291"/>
      <c r="M200" s="254"/>
      <c r="N200" s="255"/>
      <c r="O200" s="255"/>
      <c r="P200" s="255"/>
      <c r="Q200" s="242"/>
      <c r="R200" s="254"/>
      <c r="S200" s="254"/>
      <c r="T200" s="254"/>
      <c r="U200" s="254"/>
      <c r="V200" s="254"/>
      <c r="W200" s="256"/>
      <c r="X200" s="257"/>
      <c r="Y200" s="258"/>
      <c r="Z200" s="259"/>
      <c r="AA200" s="257"/>
      <c r="AB200" s="260"/>
      <c r="AC200" s="260"/>
      <c r="AD200" s="260"/>
      <c r="AE200" s="260"/>
      <c r="AF200" s="260"/>
      <c r="AG200" s="260"/>
      <c r="AH200" s="260"/>
      <c r="AI200" s="260"/>
      <c r="AJ200" s="260"/>
      <c r="AK200" s="260"/>
      <c r="AL200" s="260"/>
      <c r="AM200" s="260"/>
      <c r="AN200" s="260"/>
      <c r="AO200" s="260"/>
      <c r="AP200" s="260"/>
      <c r="AQ200" s="260"/>
      <c r="AR200" s="260"/>
      <c r="AS200" s="260"/>
      <c r="AT200" s="260"/>
      <c r="AU200" s="260"/>
      <c r="AV200" s="260"/>
      <c r="AW200" s="260"/>
      <c r="AX200" s="260"/>
      <c r="AY200" s="260"/>
      <c r="AZ200" s="260"/>
      <c r="BA200" s="260"/>
      <c r="BB200" s="260"/>
      <c r="BC200" s="260"/>
      <c r="BD200" s="260"/>
      <c r="BE200" s="260"/>
      <c r="BF200" s="260"/>
      <c r="BG200" s="260"/>
      <c r="BH200" s="260"/>
      <c r="BI200" s="260"/>
      <c r="BJ200" s="260"/>
      <c r="BK200" s="260"/>
      <c r="BL200" s="260"/>
      <c r="BM200" s="260"/>
      <c r="BN200" s="260"/>
      <c r="BO200" s="260"/>
      <c r="BP200" s="260"/>
      <c r="BQ200" s="260"/>
      <c r="BR200" s="260"/>
      <c r="BS200" s="260"/>
      <c r="BT200" s="260"/>
      <c r="BU200" s="260"/>
      <c r="BV200" s="260"/>
      <c r="BW200" s="260"/>
      <c r="BX200" s="260"/>
      <c r="BY200" s="260"/>
      <c r="BZ200" s="260"/>
      <c r="CA200" s="260"/>
      <c r="CB200" s="260"/>
      <c r="CC200" s="260"/>
      <c r="CD200" s="260"/>
      <c r="CE200" s="260"/>
      <c r="CF200" s="260"/>
      <c r="CG200" s="260"/>
      <c r="CH200" s="260"/>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0"/>
      <c r="DF200" s="260"/>
      <c r="DG200" s="260"/>
      <c r="DH200" s="260"/>
      <c r="DI200" s="260"/>
      <c r="DJ200" s="260"/>
      <c r="DK200" s="260"/>
      <c r="DL200" s="260"/>
      <c r="DM200" s="260"/>
      <c r="DN200" s="260"/>
      <c r="DO200" s="260"/>
      <c r="DP200" s="260"/>
      <c r="DQ200" s="260"/>
      <c r="DR200" s="260"/>
      <c r="DS200" s="260"/>
      <c r="DT200" s="260"/>
      <c r="DU200" s="260"/>
      <c r="DV200" s="260"/>
      <c r="DW200" s="260"/>
      <c r="DX200" s="260"/>
      <c r="DY200" s="260"/>
      <c r="DZ200" s="260"/>
      <c r="EA200" s="260"/>
      <c r="EB200" s="260"/>
      <c r="EC200" s="260"/>
      <c r="ED200" s="260"/>
      <c r="EE200" s="260"/>
      <c r="EF200" s="260"/>
      <c r="EG200" s="260"/>
      <c r="EH200" s="260"/>
      <c r="EI200" s="260"/>
      <c r="EJ200" s="260"/>
      <c r="EK200" s="260"/>
      <c r="EL200" s="260"/>
      <c r="EM200" s="260"/>
      <c r="EN200" s="260"/>
      <c r="EO200" s="260"/>
      <c r="EP200" s="260"/>
      <c r="EQ200" s="260"/>
      <c r="ER200" s="260"/>
      <c r="ES200" s="260"/>
      <c r="ET200" s="260"/>
      <c r="EU200" s="260"/>
      <c r="EV200" s="260"/>
      <c r="EW200" s="260"/>
      <c r="EX200" s="260"/>
      <c r="EY200" s="260"/>
      <c r="EZ200" s="260"/>
      <c r="FA200" s="260"/>
      <c r="FB200" s="260"/>
      <c r="FC200" s="260"/>
      <c r="FD200" s="260"/>
      <c r="FE200" s="260"/>
      <c r="FF200" s="260"/>
      <c r="FG200" s="260"/>
      <c r="FH200" s="260"/>
      <c r="FI200" s="260"/>
      <c r="FJ200" s="260"/>
      <c r="FK200" s="260"/>
      <c r="FL200" s="260"/>
      <c r="FM200" s="260"/>
      <c r="FN200" s="260"/>
      <c r="FO200" s="260"/>
      <c r="FP200" s="260"/>
      <c r="FQ200" s="260"/>
      <c r="FR200" s="260"/>
      <c r="FS200" s="260"/>
      <c r="FT200" s="260"/>
      <c r="FU200" s="260"/>
      <c r="FV200" s="260"/>
      <c r="FW200" s="260"/>
      <c r="FX200" s="260"/>
      <c r="FY200" s="260"/>
      <c r="FZ200" s="260"/>
      <c r="GA200" s="260"/>
      <c r="GB200" s="260"/>
      <c r="GC200" s="260"/>
      <c r="GD200" s="260"/>
      <c r="GE200" s="260"/>
      <c r="GF200" s="260"/>
      <c r="GG200" s="260"/>
      <c r="GH200" s="260"/>
      <c r="GI200" s="260"/>
      <c r="GJ200" s="260"/>
      <c r="GK200" s="260"/>
      <c r="GL200" s="260"/>
      <c r="GM200" s="260"/>
      <c r="GN200" s="260"/>
      <c r="GO200" s="260"/>
      <c r="GP200" s="261"/>
      <c r="GQ200" s="260"/>
      <c r="GR200" s="260"/>
      <c r="GS200" s="260"/>
      <c r="GT200" s="260"/>
      <c r="GU200" s="260"/>
      <c r="GV200" s="260"/>
      <c r="GW200" s="260"/>
      <c r="GX200" s="260"/>
      <c r="GY200" s="260"/>
      <c r="GZ200" s="260"/>
      <c r="HA200" s="260"/>
      <c r="HB200" s="260"/>
      <c r="HC200" s="262"/>
      <c r="HD200" s="263"/>
      <c r="HE200" s="264"/>
      <c r="HF200" s="277"/>
      <c r="HG200" s="278"/>
      <c r="HH200" s="265"/>
      <c r="HI200" s="265"/>
      <c r="HJ200" s="278"/>
      <c r="HK200" s="278"/>
      <c r="HL200" s="265"/>
      <c r="HM200" s="265"/>
      <c r="HN200" s="279"/>
      <c r="HO200" s="279"/>
      <c r="HP200" s="266"/>
      <c r="HQ200" s="265"/>
      <c r="HR200" s="279"/>
      <c r="HS200" s="279"/>
      <c r="HT200" s="266"/>
      <c r="HU200" s="267"/>
      <c r="HV200" s="266"/>
      <c r="HW200" s="268"/>
      <c r="HX200" s="261"/>
      <c r="HY200" s="261"/>
      <c r="HZ200" s="261"/>
      <c r="IA200" s="261"/>
      <c r="IB200" s="261"/>
      <c r="IC200" s="261"/>
      <c r="ID200" s="261"/>
      <c r="IE200" s="261"/>
      <c r="IF200" s="261"/>
      <c r="IG200" s="261"/>
      <c r="IH200" s="261"/>
      <c r="II200" s="261"/>
      <c r="IJ200" s="261"/>
      <c r="IK200" s="261"/>
      <c r="IL200" s="261"/>
      <c r="IM200" s="261"/>
      <c r="IN200" s="261"/>
      <c r="IO200" s="269"/>
      <c r="IP200" s="270"/>
      <c r="IQ200" s="269"/>
      <c r="IR200" s="269"/>
      <c r="IS200" s="271"/>
      <c r="IT200" s="272"/>
      <c r="IU200" s="271"/>
      <c r="IV200" s="273"/>
      <c r="IW200" s="273"/>
      <c r="IX200" s="271"/>
      <c r="IY200" s="271"/>
      <c r="IZ200" s="271"/>
      <c r="JA200" s="271"/>
      <c r="JB200" s="271"/>
      <c r="JC200" s="273"/>
      <c r="JD200" s="273"/>
      <c r="JE200" s="271"/>
      <c r="JF200" s="271"/>
      <c r="JG200" s="271"/>
      <c r="JH200" s="271"/>
      <c r="JI200" s="274"/>
      <c r="JJ200" s="271"/>
    </row>
    <row r="201" spans="1:270" x14ac:dyDescent="0.55000000000000004">
      <c r="A201" s="249"/>
      <c r="B201" s="250"/>
      <c r="C201" s="251"/>
      <c r="D201" s="251"/>
      <c r="E201" s="251"/>
      <c r="F201" s="251"/>
      <c r="G201" s="251"/>
      <c r="H201" s="251"/>
      <c r="I201" s="251"/>
      <c r="J201" s="252"/>
      <c r="K201" s="253"/>
      <c r="L201" s="291"/>
      <c r="M201" s="254"/>
      <c r="N201" s="255"/>
      <c r="O201" s="255"/>
      <c r="P201" s="255"/>
      <c r="Q201" s="242"/>
      <c r="R201" s="254"/>
      <c r="S201" s="254"/>
      <c r="T201" s="254"/>
      <c r="U201" s="254"/>
      <c r="V201" s="254"/>
      <c r="W201" s="256"/>
      <c r="X201" s="257"/>
      <c r="Y201" s="258"/>
      <c r="Z201" s="259"/>
      <c r="AA201" s="257"/>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c r="AX201" s="260"/>
      <c r="AY201" s="260"/>
      <c r="AZ201" s="260"/>
      <c r="BA201" s="260"/>
      <c r="BB201" s="260"/>
      <c r="BC201" s="260"/>
      <c r="BD201" s="260"/>
      <c r="BE201" s="260"/>
      <c r="BF201" s="260"/>
      <c r="BG201" s="260"/>
      <c r="BH201" s="260"/>
      <c r="BI201" s="260"/>
      <c r="BJ201" s="260"/>
      <c r="BK201" s="260"/>
      <c r="BL201" s="260"/>
      <c r="BM201" s="260"/>
      <c r="BN201" s="260"/>
      <c r="BO201" s="260"/>
      <c r="BP201" s="260"/>
      <c r="BQ201" s="260"/>
      <c r="BR201" s="260"/>
      <c r="BS201" s="260"/>
      <c r="BT201" s="260"/>
      <c r="BU201" s="260"/>
      <c r="BV201" s="260"/>
      <c r="BW201" s="260"/>
      <c r="BX201" s="260"/>
      <c r="BY201" s="260"/>
      <c r="BZ201" s="260"/>
      <c r="CA201" s="260"/>
      <c r="CB201" s="260"/>
      <c r="CC201" s="260"/>
      <c r="CD201" s="260"/>
      <c r="CE201" s="260"/>
      <c r="CF201" s="260"/>
      <c r="CG201" s="260"/>
      <c r="CH201" s="260"/>
      <c r="CI201" s="260"/>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0"/>
      <c r="DF201" s="260"/>
      <c r="DG201" s="260"/>
      <c r="DH201" s="260"/>
      <c r="DI201" s="260"/>
      <c r="DJ201" s="260"/>
      <c r="DK201" s="260"/>
      <c r="DL201" s="260"/>
      <c r="DM201" s="260"/>
      <c r="DN201" s="260"/>
      <c r="DO201" s="260"/>
      <c r="DP201" s="260"/>
      <c r="DQ201" s="260"/>
      <c r="DR201" s="260"/>
      <c r="DS201" s="260"/>
      <c r="DT201" s="260"/>
      <c r="DU201" s="260"/>
      <c r="DV201" s="260"/>
      <c r="DW201" s="260"/>
      <c r="DX201" s="260"/>
      <c r="DY201" s="260"/>
      <c r="DZ201" s="260"/>
      <c r="EA201" s="260"/>
      <c r="EB201" s="260"/>
      <c r="EC201" s="260"/>
      <c r="ED201" s="260"/>
      <c r="EE201" s="260"/>
      <c r="EF201" s="260"/>
      <c r="EG201" s="260"/>
      <c r="EH201" s="260"/>
      <c r="EI201" s="260"/>
      <c r="EJ201" s="260"/>
      <c r="EK201" s="260"/>
      <c r="EL201" s="260"/>
      <c r="EM201" s="260"/>
      <c r="EN201" s="260"/>
      <c r="EO201" s="260"/>
      <c r="EP201" s="260"/>
      <c r="EQ201" s="260"/>
      <c r="ER201" s="260"/>
      <c r="ES201" s="260"/>
      <c r="ET201" s="260"/>
      <c r="EU201" s="260"/>
      <c r="EV201" s="260"/>
      <c r="EW201" s="260"/>
      <c r="EX201" s="260"/>
      <c r="EY201" s="260"/>
      <c r="EZ201" s="260"/>
      <c r="FA201" s="260"/>
      <c r="FB201" s="260"/>
      <c r="FC201" s="260"/>
      <c r="FD201" s="260"/>
      <c r="FE201" s="260"/>
      <c r="FF201" s="260"/>
      <c r="FG201" s="260"/>
      <c r="FH201" s="260"/>
      <c r="FI201" s="260"/>
      <c r="FJ201" s="260"/>
      <c r="FK201" s="260"/>
      <c r="FL201" s="260"/>
      <c r="FM201" s="260"/>
      <c r="FN201" s="260"/>
      <c r="FO201" s="260"/>
      <c r="FP201" s="260"/>
      <c r="FQ201" s="260"/>
      <c r="FR201" s="260"/>
      <c r="FS201" s="260"/>
      <c r="FT201" s="260"/>
      <c r="FU201" s="260"/>
      <c r="FV201" s="260"/>
      <c r="FW201" s="260"/>
      <c r="FX201" s="260"/>
      <c r="FY201" s="260"/>
      <c r="FZ201" s="260"/>
      <c r="GA201" s="260"/>
      <c r="GB201" s="260"/>
      <c r="GC201" s="260"/>
      <c r="GD201" s="260"/>
      <c r="GE201" s="260"/>
      <c r="GF201" s="260"/>
      <c r="GG201" s="260"/>
      <c r="GH201" s="260"/>
      <c r="GI201" s="260"/>
      <c r="GJ201" s="260"/>
      <c r="GK201" s="260"/>
      <c r="GL201" s="260"/>
      <c r="GM201" s="260"/>
      <c r="GN201" s="260"/>
      <c r="GO201" s="260"/>
      <c r="GP201" s="261"/>
      <c r="GQ201" s="260"/>
      <c r="GR201" s="260"/>
      <c r="GS201" s="260"/>
      <c r="GT201" s="260"/>
      <c r="GU201" s="260"/>
      <c r="GV201" s="260"/>
      <c r="GW201" s="260"/>
      <c r="GX201" s="260"/>
      <c r="GY201" s="260"/>
      <c r="GZ201" s="260"/>
      <c r="HA201" s="260"/>
      <c r="HB201" s="260"/>
      <c r="HC201" s="262"/>
      <c r="HD201" s="263"/>
      <c r="HE201" s="264"/>
      <c r="HF201" s="277"/>
      <c r="HG201" s="278"/>
      <c r="HH201" s="265"/>
      <c r="HI201" s="265"/>
      <c r="HJ201" s="278"/>
      <c r="HK201" s="278"/>
      <c r="HL201" s="265"/>
      <c r="HM201" s="265"/>
      <c r="HN201" s="279"/>
      <c r="HO201" s="279"/>
      <c r="HP201" s="266"/>
      <c r="HQ201" s="265"/>
      <c r="HR201" s="279"/>
      <c r="HS201" s="279"/>
      <c r="HT201" s="266"/>
      <c r="HU201" s="267"/>
      <c r="HV201" s="266"/>
      <c r="HW201" s="268"/>
      <c r="HX201" s="261"/>
      <c r="HY201" s="261"/>
      <c r="HZ201" s="261"/>
      <c r="IA201" s="261"/>
      <c r="IB201" s="261"/>
      <c r="IC201" s="261"/>
      <c r="ID201" s="261"/>
      <c r="IE201" s="261"/>
      <c r="IF201" s="261"/>
      <c r="IG201" s="261"/>
      <c r="IH201" s="261"/>
      <c r="II201" s="261"/>
      <c r="IJ201" s="261"/>
      <c r="IK201" s="261"/>
      <c r="IL201" s="261"/>
      <c r="IM201" s="261"/>
      <c r="IN201" s="261"/>
      <c r="IO201" s="269"/>
      <c r="IP201" s="270"/>
      <c r="IQ201" s="269"/>
      <c r="IR201" s="269"/>
      <c r="IS201" s="271"/>
      <c r="IT201" s="272"/>
      <c r="IU201" s="271"/>
      <c r="IV201" s="273"/>
      <c r="IW201" s="273"/>
      <c r="IX201" s="271"/>
      <c r="IY201" s="271"/>
      <c r="IZ201" s="271"/>
      <c r="JA201" s="271"/>
      <c r="JB201" s="271"/>
      <c r="JC201" s="273"/>
      <c r="JD201" s="273"/>
      <c r="JE201" s="271"/>
      <c r="JF201" s="271"/>
      <c r="JG201" s="271"/>
      <c r="JH201" s="271"/>
      <c r="JI201" s="274"/>
      <c r="JJ201" s="271"/>
    </row>
  </sheetData>
  <mergeCells count="283">
    <mergeCell ref="IT2:IT3"/>
    <mergeCell ref="R7:R10"/>
    <mergeCell ref="HD7:HF7"/>
    <mergeCell ref="HJ7:HK7"/>
    <mergeCell ref="HL7:HN7"/>
    <mergeCell ref="HR7:HS7"/>
    <mergeCell ref="IP7:IR7"/>
    <mergeCell ref="IP10:IR10"/>
    <mergeCell ref="IO8:IO9"/>
    <mergeCell ref="IP8:IR8"/>
    <mergeCell ref="IT4:IT5"/>
    <mergeCell ref="HD10:HG10"/>
    <mergeCell ref="BA6:BD6"/>
    <mergeCell ref="BE6:BH6"/>
    <mergeCell ref="BI6:BM6"/>
    <mergeCell ref="BN5:BQ5"/>
    <mergeCell ref="HD5:HF5"/>
    <mergeCell ref="HJ5:HK5"/>
    <mergeCell ref="HD8:HF8"/>
    <mergeCell ref="BN6:BQ6"/>
    <mergeCell ref="GQ6:GQ10"/>
    <mergeCell ref="HD6:HF6"/>
    <mergeCell ref="HJ6:HK6"/>
    <mergeCell ref="FM7:FM10"/>
    <mergeCell ref="N9:O9"/>
    <mergeCell ref="HD9:HF9"/>
    <mergeCell ref="HJ9:HK9"/>
    <mergeCell ref="HL9:HN9"/>
    <mergeCell ref="HR9:HS9"/>
    <mergeCell ref="IP9:IR9"/>
    <mergeCell ref="HY6:IO6"/>
    <mergeCell ref="IP6:IR6"/>
    <mergeCell ref="HL6:HN6"/>
    <mergeCell ref="HR6:HS6"/>
    <mergeCell ref="HJ8:HK8"/>
    <mergeCell ref="HL8:HN8"/>
    <mergeCell ref="HR8:HS8"/>
    <mergeCell ref="GC7:GC10"/>
    <mergeCell ref="GD7:GD10"/>
    <mergeCell ref="FS7:FS10"/>
    <mergeCell ref="FT7:FT10"/>
    <mergeCell ref="FU7:FU10"/>
    <mergeCell ref="FV7:FV10"/>
    <mergeCell ref="FW7:FW10"/>
    <mergeCell ref="FX7:FX10"/>
    <mergeCell ref="HL10:HO10"/>
    <mergeCell ref="HP10:HS10"/>
    <mergeCell ref="AV6:AZ6"/>
    <mergeCell ref="FN7:FN10"/>
    <mergeCell ref="FO7:FO10"/>
    <mergeCell ref="FP7:FP10"/>
    <mergeCell ref="FQ7:FQ10"/>
    <mergeCell ref="R6:U6"/>
    <mergeCell ref="V6:Y6"/>
    <mergeCell ref="Z6:AD6"/>
    <mergeCell ref="AE6:AH6"/>
    <mergeCell ref="AI6:AM6"/>
    <mergeCell ref="EW7:EW10"/>
    <mergeCell ref="EX7:EX10"/>
    <mergeCell ref="EY7:EY10"/>
    <mergeCell ref="EZ7:EZ10"/>
    <mergeCell ref="EO7:EO10"/>
    <mergeCell ref="EP7:EP10"/>
    <mergeCell ref="EQ7:EQ10"/>
    <mergeCell ref="ER7:ER10"/>
    <mergeCell ref="ES7:ES10"/>
    <mergeCell ref="ET7:ET10"/>
    <mergeCell ref="EI7:EI10"/>
    <mergeCell ref="EJ7:EJ10"/>
    <mergeCell ref="EK7:EK10"/>
    <mergeCell ref="EL7:EL10"/>
    <mergeCell ref="EM7:EM10"/>
    <mergeCell ref="HY4:IO4"/>
    <mergeCell ref="R5:U5"/>
    <mergeCell ref="V5:Y5"/>
    <mergeCell ref="Z5:AD5"/>
    <mergeCell ref="AE5:AH5"/>
    <mergeCell ref="AI5:AM5"/>
    <mergeCell ref="AN5:AQ5"/>
    <mergeCell ref="AR5:AU5"/>
    <mergeCell ref="AV5:AZ5"/>
    <mergeCell ref="BA5:BD5"/>
    <mergeCell ref="GS6:GS10"/>
    <mergeCell ref="GT6:GT10"/>
    <mergeCell ref="GU6:GU10"/>
    <mergeCell ref="GV6:GV10"/>
    <mergeCell ref="GW6:GW10"/>
    <mergeCell ref="GX6:GX10"/>
    <mergeCell ref="GR6:GR10"/>
    <mergeCell ref="AN6:AQ6"/>
    <mergeCell ref="AR6:AU6"/>
    <mergeCell ref="FR7:FR10"/>
    <mergeCell ref="FG7:FG10"/>
    <mergeCell ref="FH7:FH10"/>
    <mergeCell ref="FI7:FI10"/>
    <mergeCell ref="FJ7:FJ10"/>
    <mergeCell ref="FK7:FK10"/>
    <mergeCell ref="FL7:FL10"/>
    <mergeCell ref="FA7:FA10"/>
    <mergeCell ref="FB7:FB10"/>
    <mergeCell ref="FC7:FC10"/>
    <mergeCell ref="FD7:FD10"/>
    <mergeCell ref="FE7:FE10"/>
    <mergeCell ref="FF7:FF10"/>
    <mergeCell ref="EU7:EU10"/>
    <mergeCell ref="EV7:EV10"/>
    <mergeCell ref="N4:O5"/>
    <mergeCell ref="HD4:HF4"/>
    <mergeCell ref="HJ4:HK4"/>
    <mergeCell ref="HL4:HN4"/>
    <mergeCell ref="HR4:HS4"/>
    <mergeCell ref="BE5:BH5"/>
    <mergeCell ref="BI5:BM5"/>
    <mergeCell ref="HJ3:HK3"/>
    <mergeCell ref="HL5:HN5"/>
    <mergeCell ref="HR5:HS5"/>
    <mergeCell ref="A2:G2"/>
    <mergeCell ref="N2:O3"/>
    <mergeCell ref="HW2:IO3"/>
    <mergeCell ref="HD3:HF3"/>
    <mergeCell ref="HY8:HY9"/>
    <mergeCell ref="N8:O8"/>
    <mergeCell ref="HX8:HX9"/>
    <mergeCell ref="GK7:GK10"/>
    <mergeCell ref="GL7:GL10"/>
    <mergeCell ref="GM7:GM10"/>
    <mergeCell ref="GN7:GN10"/>
    <mergeCell ref="GO7:GO10"/>
    <mergeCell ref="GE7:GE10"/>
    <mergeCell ref="GF7:GF10"/>
    <mergeCell ref="GG7:GG10"/>
    <mergeCell ref="GH7:GH10"/>
    <mergeCell ref="GI7:GI10"/>
    <mergeCell ref="GJ7:GJ10"/>
    <mergeCell ref="FY7:FY10"/>
    <mergeCell ref="FZ7:FZ10"/>
    <mergeCell ref="GA7:GA10"/>
    <mergeCell ref="GB7:GB10"/>
    <mergeCell ref="HL3:HN3"/>
    <mergeCell ref="HR3:HS3"/>
    <mergeCell ref="EN7:EN10"/>
    <mergeCell ref="EC7:EC10"/>
    <mergeCell ref="ED7:ED10"/>
    <mergeCell ref="EE7:EE10"/>
    <mergeCell ref="EF7:EF10"/>
    <mergeCell ref="EG7:EG10"/>
    <mergeCell ref="EH7:EH10"/>
    <mergeCell ref="DW7:DW10"/>
    <mergeCell ref="DX7:DX10"/>
    <mergeCell ref="DY7:DY10"/>
    <mergeCell ref="DZ7:DZ10"/>
    <mergeCell ref="EA7:EA10"/>
    <mergeCell ref="EB7:EB10"/>
    <mergeCell ref="DQ7:DQ10"/>
    <mergeCell ref="DR7:DR10"/>
    <mergeCell ref="DS7:DS10"/>
    <mergeCell ref="DT7:DT10"/>
    <mergeCell ref="DU7:DU10"/>
    <mergeCell ref="DV7:DV10"/>
    <mergeCell ref="DK7:DK10"/>
    <mergeCell ref="DL7:DL10"/>
    <mergeCell ref="DM7:DM10"/>
    <mergeCell ref="DN7:DN10"/>
    <mergeCell ref="DO7:DO10"/>
    <mergeCell ref="DP7:DP10"/>
    <mergeCell ref="DE7:DE10"/>
    <mergeCell ref="DF7:DF10"/>
    <mergeCell ref="DG7:DG10"/>
    <mergeCell ref="DH7:DH10"/>
    <mergeCell ref="DI7:DI10"/>
    <mergeCell ref="DJ7:DJ10"/>
    <mergeCell ref="CY7:CY10"/>
    <mergeCell ref="CZ7:CZ10"/>
    <mergeCell ref="DA7:DA10"/>
    <mergeCell ref="DB7:DB10"/>
    <mergeCell ref="DC7:DC10"/>
    <mergeCell ref="DD7:DD10"/>
    <mergeCell ref="CS7:CS10"/>
    <mergeCell ref="CT7:CT10"/>
    <mergeCell ref="CU7:CU10"/>
    <mergeCell ref="CV7:CV10"/>
    <mergeCell ref="CW7:CW10"/>
    <mergeCell ref="CX7:CX10"/>
    <mergeCell ref="CM7:CM10"/>
    <mergeCell ref="CN7:CN10"/>
    <mergeCell ref="CO7:CO10"/>
    <mergeCell ref="CP7:CP10"/>
    <mergeCell ref="CQ7:CQ10"/>
    <mergeCell ref="CR7:CR10"/>
    <mergeCell ref="CG7:CG10"/>
    <mergeCell ref="CH7:CH10"/>
    <mergeCell ref="CI7:CI10"/>
    <mergeCell ref="CJ7:CJ10"/>
    <mergeCell ref="CK7:CK10"/>
    <mergeCell ref="CL7:CL10"/>
    <mergeCell ref="CA7:CA10"/>
    <mergeCell ref="CB7:CB10"/>
    <mergeCell ref="CC7:CC10"/>
    <mergeCell ref="CD7:CD10"/>
    <mergeCell ref="CE7:CE10"/>
    <mergeCell ref="CF7:CF10"/>
    <mergeCell ref="BU7:BU10"/>
    <mergeCell ref="BV7:BV10"/>
    <mergeCell ref="BW7:BW10"/>
    <mergeCell ref="BX7:BX10"/>
    <mergeCell ref="BY7:BY10"/>
    <mergeCell ref="BZ7:BZ10"/>
    <mergeCell ref="BO7:BO10"/>
    <mergeCell ref="BP7:BP10"/>
    <mergeCell ref="BQ7:BQ10"/>
    <mergeCell ref="BR7:BR10"/>
    <mergeCell ref="BS7:BS10"/>
    <mergeCell ref="BT7:BT10"/>
    <mergeCell ref="BA7:BA10"/>
    <mergeCell ref="BI7:BI10"/>
    <mergeCell ref="BJ7:BJ10"/>
    <mergeCell ref="BK7:BK10"/>
    <mergeCell ref="BL7:BL10"/>
    <mergeCell ref="BM7:BM10"/>
    <mergeCell ref="BN7:BN10"/>
    <mergeCell ref="BC7:BC10"/>
    <mergeCell ref="BD7:BD10"/>
    <mergeCell ref="BE7:BE10"/>
    <mergeCell ref="BF7:BF10"/>
    <mergeCell ref="BG7:BG10"/>
    <mergeCell ref="BH7:BH10"/>
    <mergeCell ref="AQ7:AQ10"/>
    <mergeCell ref="AS7:AS10"/>
    <mergeCell ref="AT7:AT10"/>
    <mergeCell ref="AU7:AU10"/>
    <mergeCell ref="AV7:AV10"/>
    <mergeCell ref="AW7:AW10"/>
    <mergeCell ref="AX7:AX10"/>
    <mergeCell ref="AY7:AY10"/>
    <mergeCell ref="AZ7:AZ10"/>
    <mergeCell ref="AK7:AK10"/>
    <mergeCell ref="BB7:BB10"/>
    <mergeCell ref="JH2:JH3"/>
    <mergeCell ref="S7:S10"/>
    <mergeCell ref="T7:T10"/>
    <mergeCell ref="U7:U10"/>
    <mergeCell ref="V7:V10"/>
    <mergeCell ref="W7:W10"/>
    <mergeCell ref="X7:X10"/>
    <mergeCell ref="Y7:Y10"/>
    <mergeCell ref="Z7:Z10"/>
    <mergeCell ref="JB2:JB3"/>
    <mergeCell ref="JC2:JC3"/>
    <mergeCell ref="JD2:JD3"/>
    <mergeCell ref="JE2:JE3"/>
    <mergeCell ref="JF2:JF3"/>
    <mergeCell ref="JG2:JG3"/>
    <mergeCell ref="IV2:IV3"/>
    <mergeCell ref="IW2:IW3"/>
    <mergeCell ref="IX2:IX3"/>
    <mergeCell ref="AM7:AM10"/>
    <mergeCell ref="AN7:AN10"/>
    <mergeCell ref="AO7:AO10"/>
    <mergeCell ref="AP7:AP10"/>
    <mergeCell ref="AL7:AL10"/>
    <mergeCell ref="AR7:AR10"/>
    <mergeCell ref="A3:H9"/>
    <mergeCell ref="I3:L5"/>
    <mergeCell ref="I2:L2"/>
    <mergeCell ref="IY2:IY3"/>
    <mergeCell ref="IZ2:IZ3"/>
    <mergeCell ref="JA2:JA3"/>
    <mergeCell ref="IU2:IU3"/>
    <mergeCell ref="GY6:GY10"/>
    <mergeCell ref="GZ6:GZ10"/>
    <mergeCell ref="HA6:HA10"/>
    <mergeCell ref="HB6:HB10"/>
    <mergeCell ref="HH10:HK10"/>
    <mergeCell ref="AA7:AA10"/>
    <mergeCell ref="AB7:AB10"/>
    <mergeCell ref="AC7:AC10"/>
    <mergeCell ref="AD7:AD10"/>
    <mergeCell ref="AE7:AE10"/>
    <mergeCell ref="AF7:AF10"/>
    <mergeCell ref="AG7:AG10"/>
    <mergeCell ref="AH7:AH10"/>
    <mergeCell ref="AI7:AI10"/>
    <mergeCell ref="AJ7:AJ10"/>
  </mergeCells>
  <conditionalFormatting sqref="HX12:HX199">
    <cfRule type="cellIs" dxfId="384" priority="26" operator="equal">
      <formula>0</formula>
    </cfRule>
  </conditionalFormatting>
  <conditionalFormatting sqref="IO10">
    <cfRule type="expression" dxfId="383" priority="21">
      <formula>$IO$10&lt;=$HX$10</formula>
    </cfRule>
    <cfRule type="expression" dxfId="382" priority="24">
      <formula>$IO$10&gt;$HX$10</formula>
    </cfRule>
  </conditionalFormatting>
  <conditionalFormatting sqref="IP12:IP199">
    <cfRule type="expression" dxfId="381" priority="22">
      <formula>$IO12=""</formula>
    </cfRule>
    <cfRule type="expression" dxfId="380" priority="25">
      <formula>$IP12&lt;0</formula>
    </cfRule>
    <cfRule type="expression" dxfId="379" priority="27">
      <formula>$IP12&gt;=0</formula>
    </cfRule>
  </conditionalFormatting>
  <conditionalFormatting sqref="HC2:HC199 GP2:GP199">
    <cfRule type="expression" dxfId="378" priority="15">
      <formula>$L$1=""</formula>
    </cfRule>
  </conditionalFormatting>
  <conditionalFormatting sqref="HY12:IN199">
    <cfRule type="cellIs" dxfId="377" priority="23" operator="equal">
      <formula>0</formula>
    </cfRule>
  </conditionalFormatting>
  <conditionalFormatting sqref="I12:I199">
    <cfRule type="expression" dxfId="376" priority="30">
      <formula>$I$11="NOTES"</formula>
    </cfRule>
  </conditionalFormatting>
  <conditionalFormatting sqref="R7:GO7">
    <cfRule type="cellIs" dxfId="375" priority="17" operator="between">
      <formula>42005</formula>
      <formula>42369</formula>
    </cfRule>
    <cfRule type="cellIs" dxfId="374" priority="18" operator="between">
      <formula>43466</formula>
      <formula>43830</formula>
    </cfRule>
    <cfRule type="cellIs" dxfId="373" priority="19" operator="between">
      <formula>43101</formula>
      <formula>43465</formula>
    </cfRule>
    <cfRule type="cellIs" dxfId="372" priority="28" operator="between">
      <formula>42736</formula>
      <formula>43100</formula>
    </cfRule>
    <cfRule type="cellIs" dxfId="371" priority="29" operator="between">
      <formula>42370</formula>
      <formula>42735</formula>
    </cfRule>
  </conditionalFormatting>
  <conditionalFormatting sqref="R7:BS199">
    <cfRule type="expression" dxfId="370" priority="38">
      <formula>AND(R$7&lt;=TODAY(),S$7&gt;TODAY())</formula>
    </cfRule>
  </conditionalFormatting>
  <conditionalFormatting sqref="IP3:IR5">
    <cfRule type="expression" dxfId="369" priority="31">
      <formula>$IP$3&gt;=0</formula>
    </cfRule>
    <cfRule type="expression" dxfId="368" priority="32">
      <formula>$IP$3&lt;0</formula>
    </cfRule>
  </conditionalFormatting>
  <conditionalFormatting sqref="P12:Q199 N12:N199">
    <cfRule type="expression" dxfId="367" priority="33">
      <formula>AND($B12&gt;0,$M12="")</formula>
    </cfRule>
  </conditionalFormatting>
  <conditionalFormatting sqref="J12:K199 M12:Q199">
    <cfRule type="expression" dxfId="366" priority="34">
      <formula>AND($B12&gt;=1,$M12="")</formula>
    </cfRule>
  </conditionalFormatting>
  <conditionalFormatting sqref="M12:Q199">
    <cfRule type="expression" dxfId="365" priority="35">
      <formula>AND($B12="xxx",$M12="")</formula>
    </cfRule>
    <cfRule type="expression" dxfId="364" priority="36">
      <formula>AND($B12="xxxx",$M12="")</formula>
    </cfRule>
  </conditionalFormatting>
  <conditionalFormatting sqref="M12:GO199">
    <cfRule type="expression" dxfId="363" priority="37">
      <formula>AND($M12="",(IF(LEN($B12),MOD($B12,1)=0,"")))</formula>
    </cfRule>
  </conditionalFormatting>
  <conditionalFormatting sqref="IQ2:IR2">
    <cfRule type="expression" dxfId="362" priority="9">
      <formula>$IP$3&gt;=0</formula>
    </cfRule>
    <cfRule type="expression" dxfId="361" priority="10">
      <formula>$IP$3&lt;0</formula>
    </cfRule>
  </conditionalFormatting>
  <conditionalFormatting sqref="IP6">
    <cfRule type="cellIs" dxfId="360" priority="8" operator="lessThan">
      <formula>0</formula>
    </cfRule>
  </conditionalFormatting>
  <conditionalFormatting sqref="IP2">
    <cfRule type="expression" dxfId="359" priority="6">
      <formula>$IP$3&gt;=0</formula>
    </cfRule>
    <cfRule type="expression" dxfId="358" priority="7">
      <formula>$IP$3&lt;0</formula>
    </cfRule>
  </conditionalFormatting>
  <conditionalFormatting sqref="BQ12:BS199">
    <cfRule type="expression" dxfId="357" priority="39">
      <formula>AND($N12&lt;=BQ$7,BQ$7&lt;$Q12)</formula>
    </cfRule>
  </conditionalFormatting>
  <conditionalFormatting sqref="P12:Q199 N12:N199">
    <cfRule type="expression" dxfId="356" priority="40">
      <formula>AND($M12="",$O12="")</formula>
    </cfRule>
  </conditionalFormatting>
  <conditionalFormatting sqref="R12:HA199">
    <cfRule type="expression" dxfId="355" priority="41">
      <formula>AND($M12=0, AND(R$7&lt;=$O12, $O12&lt;S$7))</formula>
    </cfRule>
  </conditionalFormatting>
  <conditionalFormatting sqref="K12:K199">
    <cfRule type="expression" dxfId="354" priority="42">
      <formula>IF($K12="not done", $O12="")</formula>
    </cfRule>
    <cfRule type="expression" dxfId="353" priority="43">
      <formula>AND($O12="",$B12="")</formula>
    </cfRule>
  </conditionalFormatting>
  <conditionalFormatting sqref="BQ12:BQ199">
    <cfRule type="expression" dxfId="352" priority="44">
      <formula>AND($M12=0, AND(BQ$7&lt;=$O12, $O12&lt;GP$7))</formula>
    </cfRule>
    <cfRule type="expression" dxfId="351" priority="45">
      <formula>AND($K12="done",AND(BQ$7&lt;=$O12,$O12&lt;GP$7))</formula>
    </cfRule>
    <cfRule type="expression" dxfId="350" priority="46">
      <formula>AND(BQ$7&lt;=$O12, $O12&lt;GP$7)</formula>
    </cfRule>
    <cfRule type="expression" dxfId="349" priority="47">
      <formula>AND(BQ$7&lt;=TODAY(),GP$7&gt;TODAY())</formula>
    </cfRule>
    <cfRule type="expression" dxfId="348" priority="48">
      <formula>AND($K12="done",AND($N12&lt;=BQ$7,BQ$7&lt;$Q12))</formula>
    </cfRule>
    <cfRule type="expression" dxfId="347" priority="49">
      <formula>AND($N12&lt;=BQ$7,BQ$7&lt;$Q12)</formula>
    </cfRule>
  </conditionalFormatting>
  <conditionalFormatting sqref="R12:GO199">
    <cfRule type="expression" dxfId="346" priority="54">
      <formula>AND($K12="done",AND(R$7&lt;=$O12,$O12&lt;S$7))</formula>
    </cfRule>
    <cfRule type="expression" dxfId="345" priority="55">
      <formula>AND(R$7&lt;=$O12, $O12&lt;S$7)</formula>
    </cfRule>
    <cfRule type="expression" dxfId="344" priority="56">
      <formula>AND($K12="done",AND($N12&lt;=R$7,R$7&lt;$Q12))</formula>
    </cfRule>
    <cfRule type="expression" dxfId="343" priority="57">
      <formula>AND($N12&lt;=R$7,R$7&lt;$Q12)</formula>
    </cfRule>
  </conditionalFormatting>
  <conditionalFormatting sqref="N6:O6">
    <cfRule type="expression" dxfId="342" priority="4">
      <formula>WEEKDAY($N$4)=2</formula>
    </cfRule>
  </conditionalFormatting>
  <conditionalFormatting sqref="IO12:IO199">
    <cfRule type="expression" dxfId="341" priority="58">
      <formula>AND($J12=50,$IO12="")</formula>
    </cfRule>
  </conditionalFormatting>
  <conditionalFormatting sqref="HT9:HV9 HT10 HV10">
    <cfRule type="expression" dxfId="340" priority="3">
      <formula>$HU$9=0</formula>
    </cfRule>
  </conditionalFormatting>
  <conditionalFormatting sqref="IP6:IP9">
    <cfRule type="cellIs" dxfId="339" priority="59" operator="lessThan">
      <formula>0+$HV$4</formula>
    </cfRule>
  </conditionalFormatting>
  <conditionalFormatting sqref="B12:K199 M12:IR199">
    <cfRule type="expression" dxfId="338" priority="11">
      <formula>$B12="xxx"</formula>
    </cfRule>
    <cfRule type="expression" dxfId="337" priority="12">
      <formula>$B12="xxxx"</formula>
    </cfRule>
    <cfRule type="expression" dxfId="336" priority="13">
      <formula>IF(LEN($B12),MOD($B12,1)=0,"")</formula>
    </cfRule>
    <cfRule type="expression" dxfId="335" priority="14">
      <formula>$B12&gt;0</formula>
    </cfRule>
    <cfRule type="containsText" dxfId="334" priority="16" operator="containsText" text="xxxx">
      <formula>NOT(ISERROR(SEARCH("xxxx",B12)))</formula>
    </cfRule>
    <cfRule type="containsText" dxfId="333" priority="20" operator="containsText" text="xxx">
      <formula>NOT(ISERROR(SEARCH("xxx",B12)))</formula>
    </cfRule>
  </conditionalFormatting>
  <conditionalFormatting sqref="A12:A199">
    <cfRule type="containsBlanks" dxfId="332" priority="2">
      <formula>LEN(TRIM(A12))=0</formula>
    </cfRule>
  </conditionalFormatting>
  <conditionalFormatting sqref="IU12:JH199">
    <cfRule type="cellIs" dxfId="331" priority="1" operator="equal">
      <formula>0</formula>
    </cfRule>
  </conditionalFormatting>
  <conditionalFormatting sqref="K12:K199">
    <cfRule type="expression" dxfId="330" priority="115">
      <formula>IF($K12="not done", $O12&lt;=TODAY())</formula>
    </cfRule>
    <cfRule type="expression" dxfId="329" priority="116">
      <formula>IF($K12="not done", $O12&lt;=(TODAY()+$K$6))</formula>
    </cfRule>
    <cfRule type="cellIs" dxfId="328" priority="117" operator="equal">
      <formula>"done"</formula>
    </cfRule>
    <cfRule type="expression" dxfId="327" priority="118">
      <formula>IF($K12="not done", $N12&lt;=TODAY())</formula>
    </cfRule>
  </conditionalFormatting>
  <dataValidations count="2">
    <dataValidation type="list" allowBlank="1" showInputMessage="1" showErrorMessage="1" sqref="L12:L199" xr:uid="{00000000-0002-0000-0400-000000000000}">
      <formula1>"Action required, Decision required, Clarify, Monitor, Escalate, Escalated, Closed"</formula1>
    </dataValidation>
    <dataValidation type="whole" allowBlank="1" showInputMessage="1" showErrorMessage="1" sqref="J12:J199" xr:uid="{4B14E07F-8F1E-4E11-BA77-6C15C903189D}">
      <formula1>0</formula1>
      <formula2>100</formula2>
    </dataValidation>
  </dataValidations>
  <pageMargins left="0.70866141732283472" right="0.70866141732283472" top="0.74803149606299213" bottom="0.74803149606299213" header="0.31496062992125984" footer="0.31496062992125984"/>
  <pageSetup paperSize="9" scale="85" fitToHeight="0" orientation="landscape" r:id="rId1"/>
  <headerFooter>
    <oddHeader>&amp;C&amp;A</oddHeader>
    <oddFooter>&amp;LPrinted &amp;D&amp;C&amp;F&amp;R&amp;P of &amp;N</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XFD32"/>
  <sheetViews>
    <sheetView showGridLines="0" zoomScale="80" zoomScaleNormal="80" workbookViewId="0">
      <selection activeCell="B3" sqref="B3"/>
    </sheetView>
  </sheetViews>
  <sheetFormatPr defaultColWidth="8.7890625" defaultRowHeight="14.4" x14ac:dyDescent="0.55000000000000004"/>
  <cols>
    <col min="1" max="1" width="4.62890625" customWidth="1"/>
    <col min="2" max="2" width="11.7890625" customWidth="1"/>
    <col min="3" max="3" width="10.7890625" customWidth="1"/>
    <col min="4" max="4" width="22.734375" customWidth="1"/>
    <col min="5" max="5" width="23.5234375" customWidth="1"/>
    <col min="6" max="6" width="25.47265625" customWidth="1"/>
    <col min="7" max="7" width="34.9453125" customWidth="1"/>
    <col min="8" max="8" width="24.47265625" customWidth="1"/>
    <col min="9" max="9" width="22.47265625" customWidth="1"/>
    <col min="10" max="11" width="16.05078125" customWidth="1"/>
    <col min="12" max="12" width="14.89453125" customWidth="1"/>
    <col min="13" max="13" width="17.62890625" customWidth="1"/>
    <col min="14" max="14" width="4.47265625" customWidth="1"/>
  </cols>
  <sheetData>
    <row r="1" spans="1:20 16384:16384" ht="40.200000000000003" customHeight="1" x14ac:dyDescent="1.1000000000000001">
      <c r="A1" s="98" t="s">
        <v>0</v>
      </c>
      <c r="B1" s="10"/>
      <c r="C1" s="6"/>
      <c r="D1" s="6"/>
      <c r="E1" s="6"/>
      <c r="F1" s="6"/>
      <c r="G1" s="6"/>
      <c r="H1" s="6"/>
      <c r="I1" s="6"/>
      <c r="J1" s="6"/>
      <c r="K1" s="6"/>
      <c r="L1" s="6"/>
      <c r="M1" s="6"/>
      <c r="N1" s="6"/>
      <c r="O1" s="1"/>
      <c r="P1" s="1"/>
    </row>
    <row r="2" spans="1:20 16384:16384" s="5" customFormat="1" ht="28.8" x14ac:dyDescent="0.55000000000000004">
      <c r="A2" s="51" t="s">
        <v>13</v>
      </c>
      <c r="B2" s="51" t="s">
        <v>1</v>
      </c>
      <c r="C2" s="51" t="s">
        <v>9</v>
      </c>
      <c r="D2" s="52" t="s">
        <v>10</v>
      </c>
      <c r="E2" s="52" t="s">
        <v>52</v>
      </c>
      <c r="F2" s="52" t="s">
        <v>53</v>
      </c>
      <c r="G2" s="52" t="s">
        <v>251</v>
      </c>
      <c r="H2" s="52" t="s">
        <v>253</v>
      </c>
      <c r="I2" s="52" t="s">
        <v>252</v>
      </c>
      <c r="J2" s="53" t="s">
        <v>255</v>
      </c>
      <c r="K2" s="53" t="s">
        <v>254</v>
      </c>
      <c r="L2" s="54" t="s">
        <v>597</v>
      </c>
      <c r="M2" s="53" t="s">
        <v>14</v>
      </c>
      <c r="N2" s="8"/>
      <c r="O2" s="9"/>
      <c r="P2" s="9"/>
    </row>
    <row r="3" spans="1:20 16384:16384" s="65" customFormat="1" ht="12.9" x14ac:dyDescent="0.5">
      <c r="A3" s="62" t="s">
        <v>92</v>
      </c>
      <c r="B3" s="74"/>
      <c r="C3" s="64"/>
      <c r="D3" s="64"/>
      <c r="E3" s="64"/>
      <c r="F3" s="64"/>
      <c r="G3" s="64"/>
      <c r="H3" s="64"/>
      <c r="I3" s="64"/>
      <c r="J3" s="63"/>
      <c r="K3" s="63"/>
      <c r="L3" s="64"/>
      <c r="M3" s="64"/>
      <c r="N3" s="70"/>
    </row>
    <row r="4" spans="1:20 16384:16384" s="61" customFormat="1" ht="12.9" x14ac:dyDescent="0.5">
      <c r="A4" s="62" t="s">
        <v>93</v>
      </c>
      <c r="B4" s="74"/>
      <c r="C4" s="64"/>
      <c r="D4" s="64"/>
      <c r="E4" s="64"/>
      <c r="F4" s="64"/>
      <c r="G4" s="64"/>
      <c r="H4" s="64"/>
      <c r="I4" s="64"/>
      <c r="J4" s="63"/>
      <c r="K4" s="63"/>
      <c r="L4" s="64"/>
      <c r="M4" s="64"/>
      <c r="N4" s="71"/>
      <c r="O4" s="65"/>
      <c r="P4" s="65"/>
    </row>
    <row r="5" spans="1:20 16384:16384" s="61" customFormat="1" ht="12.9" x14ac:dyDescent="0.5">
      <c r="A5" s="62" t="s">
        <v>94</v>
      </c>
      <c r="B5" s="74"/>
      <c r="C5" s="64"/>
      <c r="D5" s="64"/>
      <c r="E5" s="64"/>
      <c r="F5" s="64"/>
      <c r="G5" s="64"/>
      <c r="H5" s="64"/>
      <c r="I5" s="64"/>
      <c r="J5" s="63"/>
      <c r="K5" s="63"/>
      <c r="L5" s="64"/>
      <c r="M5" s="64"/>
      <c r="N5" s="65"/>
      <c r="O5" s="65"/>
      <c r="P5" s="65"/>
    </row>
    <row r="6" spans="1:20 16384:16384" s="61" customFormat="1" ht="12.9" x14ac:dyDescent="0.5">
      <c r="A6" s="62" t="s">
        <v>95</v>
      </c>
      <c r="B6" s="74"/>
      <c r="C6" s="64"/>
      <c r="D6" s="64"/>
      <c r="E6" s="64"/>
      <c r="F6" s="64"/>
      <c r="G6" s="64"/>
      <c r="H6" s="64"/>
      <c r="I6" s="64"/>
      <c r="J6" s="63"/>
      <c r="K6" s="63"/>
      <c r="L6" s="64"/>
      <c r="M6" s="64"/>
      <c r="N6" s="65"/>
      <c r="O6" s="65"/>
      <c r="P6" s="65"/>
    </row>
    <row r="7" spans="1:20 16384:16384" s="61" customFormat="1" ht="12.9" x14ac:dyDescent="0.5">
      <c r="A7" s="62" t="s">
        <v>96</v>
      </c>
      <c r="B7" s="74"/>
      <c r="C7" s="64"/>
      <c r="D7" s="64"/>
      <c r="E7" s="64"/>
      <c r="F7" s="64"/>
      <c r="G7" s="64"/>
      <c r="H7" s="64"/>
      <c r="I7" s="64"/>
      <c r="J7" s="63"/>
      <c r="K7" s="63"/>
      <c r="L7" s="64"/>
      <c r="M7" s="64"/>
      <c r="N7" s="65"/>
      <c r="O7" s="65"/>
      <c r="P7" s="65"/>
    </row>
    <row r="8" spans="1:20 16384:16384" s="61" customFormat="1" ht="12.9" x14ac:dyDescent="0.5">
      <c r="A8" s="62" t="s">
        <v>97</v>
      </c>
      <c r="B8" s="74"/>
      <c r="C8" s="64"/>
      <c r="D8" s="64"/>
      <c r="E8" s="64"/>
      <c r="F8" s="64"/>
      <c r="G8" s="64"/>
      <c r="H8" s="64"/>
      <c r="I8" s="64"/>
      <c r="J8" s="63"/>
      <c r="K8" s="63"/>
      <c r="L8" s="64"/>
      <c r="M8" s="64"/>
      <c r="N8" s="65"/>
      <c r="O8" s="65"/>
      <c r="P8" s="65"/>
    </row>
    <row r="9" spans="1:20 16384:16384" s="61" customFormat="1" ht="12.9" x14ac:dyDescent="0.5">
      <c r="A9" s="62" t="s">
        <v>98</v>
      </c>
      <c r="B9" s="74"/>
      <c r="C9" s="64"/>
      <c r="D9" s="64"/>
      <c r="E9" s="64"/>
      <c r="F9" s="64"/>
      <c r="G9" s="64"/>
      <c r="H9" s="64"/>
      <c r="I9" s="64"/>
      <c r="J9" s="63"/>
      <c r="K9" s="63"/>
      <c r="L9" s="64"/>
      <c r="M9" s="64"/>
      <c r="N9" s="65"/>
      <c r="O9" s="65"/>
      <c r="P9" s="65"/>
    </row>
    <row r="10" spans="1:20 16384:16384" s="61" customFormat="1" ht="12.9" x14ac:dyDescent="0.5">
      <c r="A10" s="62" t="s">
        <v>99</v>
      </c>
      <c r="B10" s="74"/>
      <c r="C10" s="64"/>
      <c r="D10" s="64"/>
      <c r="E10" s="64"/>
      <c r="F10" s="64"/>
      <c r="G10" s="64"/>
      <c r="H10" s="64"/>
      <c r="I10" s="64"/>
      <c r="J10" s="63"/>
      <c r="K10" s="63"/>
      <c r="L10" s="64"/>
      <c r="M10" s="64"/>
      <c r="N10" s="65"/>
      <c r="O10" s="65"/>
      <c r="P10" s="65"/>
    </row>
    <row r="11" spans="1:20 16384:16384" s="61" customFormat="1" ht="12.9" x14ac:dyDescent="0.5">
      <c r="A11" s="62" t="s">
        <v>100</v>
      </c>
      <c r="B11" s="74"/>
      <c r="C11" s="64"/>
      <c r="D11" s="64"/>
      <c r="E11" s="64"/>
      <c r="F11" s="64"/>
      <c r="G11" s="64"/>
      <c r="H11" s="64"/>
      <c r="I11" s="64"/>
      <c r="J11" s="63"/>
      <c r="K11" s="63"/>
      <c r="L11" s="64"/>
      <c r="M11" s="64"/>
      <c r="N11" s="65"/>
      <c r="O11" s="65"/>
      <c r="P11" s="65"/>
      <c r="S11" s="65"/>
      <c r="T11" s="65"/>
    </row>
    <row r="12" spans="1:20 16384:16384" s="61" customFormat="1" ht="12.9" x14ac:dyDescent="0.5">
      <c r="A12" s="62" t="s">
        <v>101</v>
      </c>
      <c r="B12" s="74"/>
      <c r="C12" s="64"/>
      <c r="D12" s="64"/>
      <c r="E12" s="64"/>
      <c r="F12" s="64"/>
      <c r="G12" s="64"/>
      <c r="H12" s="64"/>
      <c r="I12" s="64"/>
      <c r="J12" s="63"/>
      <c r="K12" s="63"/>
      <c r="L12" s="64"/>
      <c r="M12" s="64"/>
      <c r="N12" s="65"/>
      <c r="O12" s="65"/>
      <c r="P12" s="65"/>
      <c r="S12" s="65"/>
      <c r="T12" s="65"/>
    </row>
    <row r="13" spans="1:20 16384:16384" s="61" customFormat="1" ht="12.9" x14ac:dyDescent="0.5">
      <c r="A13" s="62" t="s">
        <v>102</v>
      </c>
      <c r="B13" s="74"/>
      <c r="C13" s="64"/>
      <c r="D13" s="64"/>
      <c r="E13" s="64"/>
      <c r="F13" s="64"/>
      <c r="G13" s="64"/>
      <c r="H13" s="64"/>
      <c r="I13" s="64"/>
      <c r="J13" s="63"/>
      <c r="K13" s="63"/>
      <c r="L13" s="64"/>
      <c r="M13" s="64"/>
      <c r="N13" s="65"/>
      <c r="O13" s="65"/>
      <c r="P13" s="65"/>
      <c r="S13" s="65"/>
      <c r="T13" s="65"/>
      <c r="XFD13" s="61" t="s">
        <v>577</v>
      </c>
    </row>
    <row r="14" spans="1:20 16384:16384" s="61" customFormat="1" ht="12.9" x14ac:dyDescent="0.5">
      <c r="A14" s="62" t="s">
        <v>103</v>
      </c>
      <c r="B14" s="74"/>
      <c r="C14" s="64"/>
      <c r="D14" s="64"/>
      <c r="E14" s="64"/>
      <c r="F14" s="64"/>
      <c r="G14" s="64"/>
      <c r="H14" s="64"/>
      <c r="I14" s="64"/>
      <c r="J14" s="63"/>
      <c r="K14" s="63"/>
      <c r="L14" s="64"/>
      <c r="M14" s="64"/>
      <c r="N14" s="65"/>
      <c r="O14" s="65"/>
      <c r="P14" s="65"/>
      <c r="S14" s="65"/>
      <c r="T14" s="65"/>
      <c r="XFD14" s="61" t="s">
        <v>578</v>
      </c>
    </row>
    <row r="15" spans="1:20 16384:16384" s="61" customFormat="1" ht="12.9" x14ac:dyDescent="0.5">
      <c r="A15" s="62" t="s">
        <v>104</v>
      </c>
      <c r="B15" s="74"/>
      <c r="C15" s="64"/>
      <c r="D15" s="64"/>
      <c r="E15" s="64"/>
      <c r="F15" s="64"/>
      <c r="G15" s="64"/>
      <c r="H15" s="64"/>
      <c r="I15" s="64"/>
      <c r="J15" s="63"/>
      <c r="K15" s="63"/>
      <c r="L15" s="64"/>
      <c r="M15" s="64"/>
      <c r="N15" s="65"/>
      <c r="O15" s="65"/>
      <c r="P15" s="65"/>
      <c r="S15" s="65"/>
      <c r="T15" s="71"/>
    </row>
    <row r="16" spans="1:20 16384:16384" s="61" customFormat="1" ht="12.9" x14ac:dyDescent="0.5">
      <c r="A16" s="62" t="s">
        <v>105</v>
      </c>
      <c r="B16" s="74"/>
      <c r="C16" s="64"/>
      <c r="D16" s="64"/>
      <c r="E16" s="64"/>
      <c r="F16" s="64"/>
      <c r="G16" s="64"/>
      <c r="H16" s="64"/>
      <c r="I16" s="64"/>
      <c r="J16" s="63"/>
      <c r="K16" s="63"/>
      <c r="L16" s="64"/>
      <c r="M16" s="64"/>
      <c r="N16" s="65"/>
      <c r="O16" s="65"/>
      <c r="P16" s="65"/>
      <c r="S16" s="65"/>
      <c r="T16" s="72"/>
    </row>
    <row r="17" spans="1:20" s="61" customFormat="1" ht="12.9" x14ac:dyDescent="0.5">
      <c r="A17" s="62" t="s">
        <v>106</v>
      </c>
      <c r="B17" s="74"/>
      <c r="C17" s="64"/>
      <c r="D17" s="64"/>
      <c r="E17" s="64"/>
      <c r="F17" s="64"/>
      <c r="G17" s="64"/>
      <c r="H17" s="64"/>
      <c r="I17" s="64"/>
      <c r="J17" s="63"/>
      <c r="K17" s="63"/>
      <c r="L17" s="64"/>
      <c r="M17" s="64"/>
      <c r="N17" s="65"/>
      <c r="O17" s="65"/>
      <c r="P17" s="65"/>
      <c r="S17" s="65"/>
      <c r="T17" s="72"/>
    </row>
    <row r="18" spans="1:20" s="61" customFormat="1" ht="12.9" x14ac:dyDescent="0.5">
      <c r="A18" s="62" t="s">
        <v>107</v>
      </c>
      <c r="B18" s="74"/>
      <c r="C18" s="64"/>
      <c r="D18" s="64"/>
      <c r="E18" s="64"/>
      <c r="F18" s="64"/>
      <c r="G18" s="64"/>
      <c r="H18" s="64"/>
      <c r="I18" s="64"/>
      <c r="J18" s="63"/>
      <c r="K18" s="63"/>
      <c r="L18" s="64"/>
      <c r="M18" s="64"/>
      <c r="N18" s="65"/>
      <c r="O18" s="65"/>
      <c r="P18" s="65"/>
      <c r="S18" s="65"/>
      <c r="T18" s="72"/>
    </row>
    <row r="19" spans="1:20" s="61" customFormat="1" ht="12.9" x14ac:dyDescent="0.5">
      <c r="A19" s="62" t="s">
        <v>108</v>
      </c>
      <c r="B19" s="74"/>
      <c r="C19" s="64"/>
      <c r="D19" s="64"/>
      <c r="E19" s="64"/>
      <c r="F19" s="64"/>
      <c r="G19" s="64"/>
      <c r="H19" s="64"/>
      <c r="I19" s="64"/>
      <c r="J19" s="63"/>
      <c r="K19" s="63"/>
      <c r="L19" s="64"/>
      <c r="M19" s="64"/>
      <c r="N19" s="65"/>
      <c r="O19" s="65"/>
      <c r="P19" s="65"/>
      <c r="S19" s="65"/>
      <c r="T19" s="72"/>
    </row>
    <row r="20" spans="1:20" s="61" customFormat="1" ht="12.9" x14ac:dyDescent="0.5">
      <c r="A20" s="62" t="s">
        <v>109</v>
      </c>
      <c r="B20" s="74"/>
      <c r="C20" s="64"/>
      <c r="D20" s="64"/>
      <c r="E20" s="64"/>
      <c r="F20" s="64"/>
      <c r="G20" s="64"/>
      <c r="H20" s="64"/>
      <c r="I20" s="64"/>
      <c r="J20" s="63"/>
      <c r="K20" s="63"/>
      <c r="L20" s="64"/>
      <c r="M20" s="64"/>
      <c r="N20" s="65"/>
      <c r="O20" s="65"/>
      <c r="P20" s="65"/>
      <c r="S20" s="65"/>
      <c r="T20" s="72"/>
    </row>
    <row r="21" spans="1:20" s="61" customFormat="1" ht="12.9" x14ac:dyDescent="0.5">
      <c r="A21" s="62" t="s">
        <v>110</v>
      </c>
      <c r="B21" s="74"/>
      <c r="C21" s="64"/>
      <c r="D21" s="64"/>
      <c r="E21" s="64"/>
      <c r="F21" s="64"/>
      <c r="G21" s="64"/>
      <c r="H21" s="64"/>
      <c r="I21" s="64"/>
      <c r="J21" s="63"/>
      <c r="K21" s="63"/>
      <c r="L21" s="64"/>
      <c r="M21" s="64"/>
      <c r="N21" s="65"/>
      <c r="O21" s="65"/>
      <c r="P21" s="65"/>
      <c r="S21" s="65"/>
      <c r="T21" s="73"/>
    </row>
    <row r="22" spans="1:20" s="61" customFormat="1" ht="12.9" x14ac:dyDescent="0.5">
      <c r="A22" s="62" t="s">
        <v>111</v>
      </c>
      <c r="B22" s="74"/>
      <c r="C22" s="64"/>
      <c r="D22" s="64"/>
      <c r="E22" s="64"/>
      <c r="F22" s="64"/>
      <c r="G22" s="64"/>
      <c r="H22" s="64"/>
      <c r="I22" s="64"/>
      <c r="J22" s="63"/>
      <c r="K22" s="63"/>
      <c r="L22" s="64"/>
      <c r="M22" s="64"/>
      <c r="N22" s="65"/>
      <c r="O22" s="65"/>
      <c r="P22" s="65"/>
      <c r="S22" s="65"/>
      <c r="T22" s="73"/>
    </row>
    <row r="23" spans="1:20" s="61" customFormat="1" ht="12.9" x14ac:dyDescent="0.5">
      <c r="A23" s="62" t="s">
        <v>112</v>
      </c>
      <c r="B23" s="74"/>
      <c r="C23" s="64"/>
      <c r="D23" s="64"/>
      <c r="E23" s="64"/>
      <c r="F23" s="64"/>
      <c r="G23" s="64"/>
      <c r="H23" s="64"/>
      <c r="I23" s="64"/>
      <c r="J23" s="63"/>
      <c r="K23" s="63"/>
      <c r="L23" s="64"/>
      <c r="M23" s="64"/>
      <c r="N23" s="65"/>
      <c r="O23" s="65"/>
      <c r="P23" s="65"/>
      <c r="S23" s="65"/>
      <c r="T23" s="65"/>
    </row>
    <row r="24" spans="1:20" s="61" customFormat="1" ht="12.9" x14ac:dyDescent="0.5">
      <c r="A24" s="62" t="s">
        <v>113</v>
      </c>
      <c r="B24" s="74"/>
      <c r="C24" s="64"/>
      <c r="D24" s="64"/>
      <c r="E24" s="64"/>
      <c r="F24" s="64"/>
      <c r="G24" s="64"/>
      <c r="H24" s="64"/>
      <c r="I24" s="64"/>
      <c r="J24" s="63"/>
      <c r="K24" s="63"/>
      <c r="L24" s="64"/>
      <c r="M24" s="64"/>
      <c r="N24" s="65"/>
      <c r="O24" s="65"/>
      <c r="P24" s="65"/>
      <c r="S24" s="65"/>
      <c r="T24" s="65"/>
    </row>
    <row r="25" spans="1:20" s="61" customFormat="1" ht="12.9" x14ac:dyDescent="0.5">
      <c r="A25" s="62" t="s">
        <v>114</v>
      </c>
      <c r="B25" s="74"/>
      <c r="C25" s="64"/>
      <c r="D25" s="64"/>
      <c r="E25" s="64"/>
      <c r="F25" s="64"/>
      <c r="G25" s="64"/>
      <c r="H25" s="64"/>
      <c r="I25" s="64"/>
      <c r="J25" s="63"/>
      <c r="K25" s="63"/>
      <c r="L25" s="64"/>
      <c r="M25" s="64"/>
      <c r="N25" s="65"/>
      <c r="O25" s="65"/>
      <c r="P25" s="65"/>
      <c r="S25" s="65"/>
      <c r="T25" s="65"/>
    </row>
    <row r="26" spans="1:20" s="61" customFormat="1" ht="12.9" x14ac:dyDescent="0.5">
      <c r="A26" s="62" t="s">
        <v>115</v>
      </c>
      <c r="B26" s="74"/>
      <c r="C26" s="64"/>
      <c r="D26" s="64"/>
      <c r="E26" s="64"/>
      <c r="F26" s="64"/>
      <c r="G26" s="64"/>
      <c r="H26" s="64"/>
      <c r="I26" s="64"/>
      <c r="J26" s="63"/>
      <c r="K26" s="63"/>
      <c r="L26" s="64"/>
      <c r="M26" s="64"/>
      <c r="N26" s="65"/>
      <c r="O26" s="65"/>
      <c r="P26" s="65"/>
      <c r="S26" s="65"/>
      <c r="T26" s="65"/>
    </row>
    <row r="27" spans="1:20" s="61" customFormat="1" ht="12.9" x14ac:dyDescent="0.5">
      <c r="A27" s="62" t="s">
        <v>116</v>
      </c>
      <c r="B27" s="74"/>
      <c r="C27" s="64"/>
      <c r="D27" s="64"/>
      <c r="E27" s="64"/>
      <c r="F27" s="64"/>
      <c r="G27" s="64"/>
      <c r="H27" s="64"/>
      <c r="I27" s="64"/>
      <c r="J27" s="63"/>
      <c r="K27" s="63"/>
      <c r="L27" s="64"/>
      <c r="M27" s="64"/>
      <c r="N27" s="65"/>
      <c r="O27" s="65"/>
      <c r="P27" s="65"/>
      <c r="S27" s="65"/>
      <c r="T27" s="65"/>
    </row>
    <row r="28" spans="1:20" s="61" customFormat="1" ht="12.9" x14ac:dyDescent="0.5">
      <c r="A28" s="62" t="s">
        <v>117</v>
      </c>
      <c r="B28" s="74"/>
      <c r="C28" s="64"/>
      <c r="D28" s="64"/>
      <c r="E28" s="64"/>
      <c r="F28" s="64"/>
      <c r="G28" s="64"/>
      <c r="H28" s="64"/>
      <c r="I28" s="64"/>
      <c r="J28" s="63"/>
      <c r="K28" s="63"/>
      <c r="L28" s="64"/>
      <c r="M28" s="64"/>
      <c r="S28" s="65"/>
      <c r="T28" s="65"/>
    </row>
    <row r="29" spans="1:20" s="61" customFormat="1" ht="12.9" x14ac:dyDescent="0.5">
      <c r="A29" s="62" t="s">
        <v>118</v>
      </c>
      <c r="B29" s="74"/>
      <c r="C29" s="64"/>
      <c r="D29" s="64"/>
      <c r="E29" s="64"/>
      <c r="F29" s="64"/>
      <c r="G29" s="64"/>
      <c r="H29" s="64"/>
      <c r="I29" s="64"/>
      <c r="J29" s="63"/>
      <c r="K29" s="63"/>
      <c r="L29" s="64"/>
      <c r="M29" s="64"/>
      <c r="S29" s="65"/>
      <c r="T29" s="65"/>
    </row>
    <row r="30" spans="1:20" s="61" customFormat="1" ht="12.9" x14ac:dyDescent="0.5">
      <c r="A30" s="62" t="s">
        <v>119</v>
      </c>
      <c r="B30" s="74"/>
      <c r="C30" s="64"/>
      <c r="D30" s="64"/>
      <c r="E30" s="64"/>
      <c r="F30" s="64"/>
      <c r="G30" s="64"/>
      <c r="H30" s="64"/>
      <c r="I30" s="64"/>
      <c r="J30" s="63"/>
      <c r="K30" s="63"/>
      <c r="L30" s="64"/>
      <c r="M30" s="64"/>
      <c r="S30" s="65"/>
      <c r="T30" s="65"/>
    </row>
    <row r="31" spans="1:20" s="61" customFormat="1" ht="12.9" x14ac:dyDescent="0.5">
      <c r="A31" s="62" t="s">
        <v>120</v>
      </c>
      <c r="B31" s="74"/>
      <c r="C31" s="64"/>
      <c r="D31" s="64"/>
      <c r="E31" s="64"/>
      <c r="F31" s="64"/>
      <c r="G31" s="64"/>
      <c r="H31" s="64"/>
      <c r="I31" s="64"/>
      <c r="J31" s="63"/>
      <c r="K31" s="63"/>
      <c r="L31" s="64"/>
      <c r="M31" s="64"/>
      <c r="S31" s="65"/>
      <c r="T31" s="65"/>
    </row>
    <row r="32" spans="1:20" s="61" customFormat="1" ht="12.9" x14ac:dyDescent="0.5">
      <c r="A32" s="62" t="s">
        <v>121</v>
      </c>
      <c r="B32" s="74"/>
      <c r="C32" s="64"/>
      <c r="D32" s="64"/>
      <c r="E32" s="64"/>
      <c r="F32" s="64"/>
      <c r="G32" s="64"/>
      <c r="H32" s="64"/>
      <c r="I32" s="64"/>
      <c r="J32" s="63"/>
      <c r="K32" s="63"/>
      <c r="L32" s="64"/>
      <c r="M32" s="64"/>
      <c r="S32" s="65"/>
      <c r="T32" s="65"/>
    </row>
  </sheetData>
  <conditionalFormatting sqref="C3:M32">
    <cfRule type="expression" dxfId="71" priority="1" stopIfTrue="1">
      <formula>$L3="Closed"</formula>
    </cfRule>
  </conditionalFormatting>
  <dataValidations count="1">
    <dataValidation type="list" allowBlank="1" showInputMessage="1" showErrorMessage="1" sqref="L3:L32" xr:uid="{00000000-0002-0000-05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oddHeader>&amp;C&amp;A</oddHeader>
    <oddFooter>&amp;LPrinted &amp;D&amp;C&amp;F&amp;R&amp;P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V33"/>
  <sheetViews>
    <sheetView showGridLines="0" zoomScale="80" zoomScaleNormal="80" workbookViewId="0">
      <selection activeCell="B4" sqref="B4"/>
    </sheetView>
  </sheetViews>
  <sheetFormatPr defaultColWidth="9.15625" defaultRowHeight="14.4" x14ac:dyDescent="0.55000000000000004"/>
  <cols>
    <col min="1" max="1" width="7.41796875" style="4" customWidth="1"/>
    <col min="2" max="2" width="26.734375" style="1" customWidth="1"/>
    <col min="3" max="3" width="12.5234375" style="1" bestFit="1" customWidth="1"/>
    <col min="4" max="4" width="11" style="1" bestFit="1" customWidth="1"/>
    <col min="5" max="6" width="36.47265625" style="1" customWidth="1"/>
    <col min="7" max="7" width="21.68359375" style="1" customWidth="1"/>
    <col min="8" max="8" width="21.68359375" customWidth="1"/>
    <col min="9" max="9" width="21.68359375" style="1" customWidth="1"/>
    <col min="10" max="10" width="21.15625" style="1" customWidth="1"/>
    <col min="11" max="11" width="14" style="1" customWidth="1"/>
    <col min="12" max="12" width="14.15625" style="1" customWidth="1"/>
    <col min="13" max="13" width="13.47265625" style="1" customWidth="1"/>
    <col min="14" max="14" width="14.734375" style="1" customWidth="1"/>
    <col min="15" max="15" width="15.47265625" style="1" customWidth="1"/>
    <col min="16" max="16" width="9.15625" style="1"/>
    <col min="17" max="17" width="9.47265625" style="1" customWidth="1"/>
    <col min="18" max="16384" width="9.15625" style="1"/>
  </cols>
  <sheetData>
    <row r="1" spans="1:22" ht="39.9" customHeight="1" thickBot="1" x14ac:dyDescent="1">
      <c r="A1" s="98" t="s">
        <v>15</v>
      </c>
      <c r="B1" s="6"/>
      <c r="C1" s="6"/>
      <c r="D1" s="6"/>
      <c r="E1" s="6"/>
      <c r="F1" s="6"/>
      <c r="G1" s="6"/>
      <c r="H1" s="6"/>
      <c r="I1" s="6"/>
      <c r="J1" s="6"/>
      <c r="K1" s="6"/>
      <c r="L1" s="6"/>
      <c r="M1" s="6"/>
      <c r="N1" s="6"/>
    </row>
    <row r="2" spans="1:22" s="2" customFormat="1" ht="18" customHeight="1" thickBot="1" x14ac:dyDescent="1">
      <c r="A2" s="92"/>
      <c r="B2" s="95" t="s">
        <v>4</v>
      </c>
      <c r="C2" s="93"/>
      <c r="D2" s="93"/>
      <c r="E2" s="92"/>
      <c r="F2" s="97" t="s">
        <v>5</v>
      </c>
      <c r="G2" s="93"/>
      <c r="H2" s="93"/>
      <c r="I2" s="96"/>
      <c r="J2" s="93"/>
      <c r="K2" s="93" t="s">
        <v>6</v>
      </c>
      <c r="L2" s="94"/>
      <c r="M2" s="6"/>
      <c r="N2" s="6"/>
    </row>
    <row r="3" spans="1:22" s="3" customFormat="1" ht="83.25" customHeight="1" thickBot="1" x14ac:dyDescent="0.6">
      <c r="A3" s="102" t="s">
        <v>124</v>
      </c>
      <c r="B3" s="103" t="s">
        <v>16</v>
      </c>
      <c r="C3" s="104" t="s">
        <v>8</v>
      </c>
      <c r="D3" s="105" t="s">
        <v>9</v>
      </c>
      <c r="E3" s="106" t="s">
        <v>54</v>
      </c>
      <c r="F3" s="104" t="s">
        <v>55</v>
      </c>
      <c r="G3" s="104" t="s">
        <v>647</v>
      </c>
      <c r="H3" s="104" t="s">
        <v>249</v>
      </c>
      <c r="I3" s="105" t="s">
        <v>646</v>
      </c>
      <c r="J3" s="106" t="s">
        <v>7</v>
      </c>
      <c r="K3" s="104" t="s">
        <v>56</v>
      </c>
      <c r="L3" s="105" t="s">
        <v>250</v>
      </c>
      <c r="M3" s="60" t="s">
        <v>597</v>
      </c>
      <c r="N3" s="59" t="s">
        <v>14</v>
      </c>
    </row>
    <row r="4" spans="1:22" s="65" customFormat="1" ht="12.9" x14ac:dyDescent="0.5">
      <c r="A4" s="99" t="s">
        <v>123</v>
      </c>
      <c r="B4" s="100"/>
      <c r="C4" s="101"/>
      <c r="D4" s="113"/>
      <c r="E4" s="110"/>
      <c r="F4" s="101"/>
      <c r="G4" s="314"/>
      <c r="H4" s="101"/>
      <c r="I4" s="109"/>
      <c r="J4" s="107"/>
      <c r="K4" s="100"/>
      <c r="L4" s="108"/>
      <c r="M4" s="78"/>
      <c r="N4" s="64"/>
    </row>
    <row r="5" spans="1:22" s="65" customFormat="1" ht="12.9" x14ac:dyDescent="0.5">
      <c r="A5" s="75" t="s">
        <v>125</v>
      </c>
      <c r="B5" s="64"/>
      <c r="C5" s="63"/>
      <c r="D5" s="76"/>
      <c r="E5" s="111"/>
      <c r="F5" s="63"/>
      <c r="G5" s="315"/>
      <c r="H5" s="63"/>
      <c r="I5" s="77"/>
      <c r="J5" s="78"/>
      <c r="K5" s="64"/>
      <c r="L5" s="77"/>
      <c r="M5" s="78"/>
      <c r="N5" s="64"/>
    </row>
    <row r="6" spans="1:22" s="65" customFormat="1" ht="12.9" x14ac:dyDescent="0.5">
      <c r="A6" s="75" t="s">
        <v>126</v>
      </c>
      <c r="B6" s="64"/>
      <c r="C6" s="63"/>
      <c r="D6" s="76"/>
      <c r="E6" s="111"/>
      <c r="F6" s="63"/>
      <c r="G6" s="315"/>
      <c r="H6" s="63"/>
      <c r="I6" s="77"/>
      <c r="J6" s="78"/>
      <c r="K6" s="64"/>
      <c r="L6" s="77"/>
      <c r="M6" s="78"/>
      <c r="N6" s="64"/>
    </row>
    <row r="7" spans="1:22" s="65" customFormat="1" ht="12.9" x14ac:dyDescent="0.5">
      <c r="A7" s="75" t="s">
        <v>127</v>
      </c>
      <c r="B7" s="64"/>
      <c r="C7" s="63"/>
      <c r="D7" s="76"/>
      <c r="E7" s="111"/>
      <c r="F7" s="63"/>
      <c r="G7" s="315"/>
      <c r="H7" s="63"/>
      <c r="I7" s="77"/>
      <c r="J7" s="78"/>
      <c r="K7" s="64"/>
      <c r="L7" s="77"/>
      <c r="M7" s="78"/>
      <c r="N7" s="64"/>
    </row>
    <row r="8" spans="1:22" s="65" customFormat="1" ht="12.9" x14ac:dyDescent="0.5">
      <c r="A8" s="75" t="s">
        <v>128</v>
      </c>
      <c r="B8" s="64"/>
      <c r="C8" s="63"/>
      <c r="D8" s="76"/>
      <c r="E8" s="111"/>
      <c r="F8" s="63"/>
      <c r="G8" s="315"/>
      <c r="H8" s="63"/>
      <c r="I8" s="77"/>
      <c r="J8" s="78"/>
      <c r="K8" s="64"/>
      <c r="L8" s="77"/>
      <c r="M8" s="78"/>
      <c r="N8" s="64"/>
    </row>
    <row r="9" spans="1:22" s="65" customFormat="1" ht="12.9" x14ac:dyDescent="0.5">
      <c r="A9" s="75" t="s">
        <v>129</v>
      </c>
      <c r="B9" s="64"/>
      <c r="C9" s="63"/>
      <c r="D9" s="76"/>
      <c r="E9" s="111"/>
      <c r="F9" s="63"/>
      <c r="G9" s="315"/>
      <c r="H9" s="63"/>
      <c r="I9" s="77"/>
      <c r="J9" s="78"/>
      <c r="K9" s="64"/>
      <c r="L9" s="77"/>
      <c r="M9" s="78"/>
      <c r="N9" s="64"/>
    </row>
    <row r="10" spans="1:22" s="65" customFormat="1" ht="12.9" x14ac:dyDescent="0.5">
      <c r="A10" s="75" t="s">
        <v>130</v>
      </c>
      <c r="B10" s="64"/>
      <c r="C10" s="63"/>
      <c r="D10" s="76"/>
      <c r="E10" s="111"/>
      <c r="F10" s="63"/>
      <c r="G10" s="315"/>
      <c r="H10" s="63"/>
      <c r="I10" s="77"/>
      <c r="J10" s="78"/>
      <c r="K10" s="64"/>
      <c r="L10" s="77"/>
      <c r="M10" s="78"/>
      <c r="N10" s="64"/>
    </row>
    <row r="11" spans="1:22" s="65" customFormat="1" ht="12.9" x14ac:dyDescent="0.5">
      <c r="A11" s="75" t="s">
        <v>131</v>
      </c>
      <c r="B11" s="64"/>
      <c r="C11" s="63"/>
      <c r="D11" s="76"/>
      <c r="E11" s="111"/>
      <c r="F11" s="63"/>
      <c r="G11" s="315"/>
      <c r="H11" s="63"/>
      <c r="I11" s="77"/>
      <c r="J11" s="78"/>
      <c r="K11" s="64"/>
      <c r="L11" s="77"/>
      <c r="M11" s="78"/>
      <c r="N11" s="64"/>
    </row>
    <row r="12" spans="1:22" s="65" customFormat="1" ht="12.9" x14ac:dyDescent="0.5">
      <c r="A12" s="75" t="s">
        <v>132</v>
      </c>
      <c r="B12" s="64"/>
      <c r="C12" s="63"/>
      <c r="D12" s="76"/>
      <c r="E12" s="111"/>
      <c r="F12" s="63"/>
      <c r="G12" s="315"/>
      <c r="H12" s="63"/>
      <c r="I12" s="77"/>
      <c r="J12" s="78"/>
      <c r="K12" s="64"/>
      <c r="L12" s="77"/>
      <c r="M12" s="78"/>
      <c r="N12" s="64"/>
    </row>
    <row r="13" spans="1:22" s="65" customFormat="1" ht="12.9" x14ac:dyDescent="0.5">
      <c r="A13" s="75" t="s">
        <v>133</v>
      </c>
      <c r="B13" s="64"/>
      <c r="C13" s="63"/>
      <c r="D13" s="76"/>
      <c r="E13" s="111"/>
      <c r="F13" s="63"/>
      <c r="G13" s="315"/>
      <c r="H13" s="63"/>
      <c r="I13" s="77"/>
      <c r="J13" s="78"/>
      <c r="K13" s="64"/>
      <c r="L13" s="77"/>
      <c r="M13" s="78"/>
      <c r="N13" s="64"/>
      <c r="U13" s="71"/>
      <c r="V13" s="79"/>
    </row>
    <row r="14" spans="1:22" s="65" customFormat="1" ht="12.9" x14ac:dyDescent="0.5">
      <c r="A14" s="75" t="s">
        <v>134</v>
      </c>
      <c r="B14" s="64"/>
      <c r="C14" s="63"/>
      <c r="D14" s="76"/>
      <c r="E14" s="111"/>
      <c r="F14" s="63"/>
      <c r="G14" s="315"/>
      <c r="H14" s="63"/>
      <c r="I14" s="77"/>
      <c r="J14" s="78"/>
      <c r="K14" s="64"/>
      <c r="L14" s="77"/>
      <c r="M14" s="78"/>
      <c r="N14" s="64"/>
      <c r="U14" s="72"/>
    </row>
    <row r="15" spans="1:22" s="65" customFormat="1" ht="12.9" x14ac:dyDescent="0.5">
      <c r="A15" s="75" t="s">
        <v>135</v>
      </c>
      <c r="B15" s="64"/>
      <c r="C15" s="63"/>
      <c r="D15" s="76"/>
      <c r="E15" s="111"/>
      <c r="F15" s="63"/>
      <c r="G15" s="315"/>
      <c r="H15" s="63"/>
      <c r="I15" s="77"/>
      <c r="J15" s="78"/>
      <c r="K15" s="64"/>
      <c r="L15" s="77"/>
      <c r="M15" s="78"/>
      <c r="N15" s="64"/>
      <c r="U15" s="72"/>
    </row>
    <row r="16" spans="1:22" s="65" customFormat="1" ht="12.9" x14ac:dyDescent="0.5">
      <c r="A16" s="75" t="s">
        <v>136</v>
      </c>
      <c r="B16" s="64"/>
      <c r="C16" s="63"/>
      <c r="D16" s="76"/>
      <c r="E16" s="111"/>
      <c r="F16" s="63"/>
      <c r="G16" s="315"/>
      <c r="H16" s="63"/>
      <c r="I16" s="77"/>
      <c r="J16" s="78"/>
      <c r="K16" s="64"/>
      <c r="L16" s="77"/>
      <c r="M16" s="78"/>
      <c r="N16" s="64"/>
      <c r="U16" s="72"/>
    </row>
    <row r="17" spans="1:21" s="65" customFormat="1" ht="12.9" x14ac:dyDescent="0.5">
      <c r="A17" s="75" t="s">
        <v>137</v>
      </c>
      <c r="B17" s="64"/>
      <c r="C17" s="63"/>
      <c r="D17" s="76"/>
      <c r="E17" s="111"/>
      <c r="F17" s="63"/>
      <c r="G17" s="315"/>
      <c r="H17" s="63"/>
      <c r="I17" s="77"/>
      <c r="J17" s="78"/>
      <c r="K17" s="64"/>
      <c r="L17" s="77"/>
      <c r="M17" s="78"/>
      <c r="N17" s="64"/>
      <c r="U17" s="72"/>
    </row>
    <row r="18" spans="1:21" s="65" customFormat="1" ht="12.9" x14ac:dyDescent="0.5">
      <c r="A18" s="75" t="s">
        <v>138</v>
      </c>
      <c r="B18" s="64"/>
      <c r="C18" s="63"/>
      <c r="D18" s="76"/>
      <c r="E18" s="111"/>
      <c r="F18" s="63"/>
      <c r="G18" s="315"/>
      <c r="H18" s="63"/>
      <c r="I18" s="77"/>
      <c r="J18" s="78"/>
      <c r="K18" s="64"/>
      <c r="L18" s="77"/>
      <c r="M18" s="78"/>
      <c r="N18" s="64"/>
      <c r="U18" s="72"/>
    </row>
    <row r="19" spans="1:21" s="65" customFormat="1" ht="12.9" x14ac:dyDescent="0.5">
      <c r="A19" s="75" t="s">
        <v>139</v>
      </c>
      <c r="B19" s="64"/>
      <c r="C19" s="63"/>
      <c r="D19" s="76"/>
      <c r="E19" s="111"/>
      <c r="F19" s="63"/>
      <c r="G19" s="315"/>
      <c r="H19" s="63"/>
      <c r="I19" s="77"/>
      <c r="J19" s="78"/>
      <c r="K19" s="64"/>
      <c r="L19" s="77"/>
      <c r="M19" s="78"/>
      <c r="N19" s="64"/>
      <c r="U19" s="72"/>
    </row>
    <row r="20" spans="1:21" s="65" customFormat="1" ht="12.9" x14ac:dyDescent="0.5">
      <c r="A20" s="75" t="s">
        <v>140</v>
      </c>
      <c r="B20" s="64"/>
      <c r="C20" s="63"/>
      <c r="D20" s="76"/>
      <c r="E20" s="111"/>
      <c r="F20" s="63"/>
      <c r="G20" s="315"/>
      <c r="H20" s="63"/>
      <c r="I20" s="77"/>
      <c r="J20" s="78"/>
      <c r="K20" s="64"/>
      <c r="L20" s="77"/>
      <c r="M20" s="78"/>
      <c r="N20" s="64"/>
      <c r="U20" s="73"/>
    </row>
    <row r="21" spans="1:21" s="65" customFormat="1" ht="12.9" x14ac:dyDescent="0.5">
      <c r="A21" s="75" t="s">
        <v>141</v>
      </c>
      <c r="B21" s="64"/>
      <c r="C21" s="63"/>
      <c r="D21" s="76"/>
      <c r="E21" s="111"/>
      <c r="F21" s="63"/>
      <c r="G21" s="315"/>
      <c r="H21" s="63"/>
      <c r="I21" s="77"/>
      <c r="J21" s="78"/>
      <c r="K21" s="64"/>
      <c r="L21" s="77"/>
      <c r="M21" s="78"/>
      <c r="N21" s="64"/>
      <c r="U21" s="73"/>
    </row>
    <row r="22" spans="1:21" s="65" customFormat="1" ht="12.9" x14ac:dyDescent="0.5">
      <c r="A22" s="75" t="s">
        <v>142</v>
      </c>
      <c r="B22" s="64"/>
      <c r="C22" s="63"/>
      <c r="D22" s="76"/>
      <c r="E22" s="111"/>
      <c r="F22" s="63"/>
      <c r="G22" s="315"/>
      <c r="H22" s="63"/>
      <c r="I22" s="77"/>
      <c r="J22" s="78"/>
      <c r="K22" s="64"/>
      <c r="L22" s="77"/>
      <c r="M22" s="78"/>
      <c r="N22" s="64"/>
    </row>
    <row r="23" spans="1:21" s="65" customFormat="1" ht="12.9" x14ac:dyDescent="0.5">
      <c r="A23" s="75" t="s">
        <v>143</v>
      </c>
      <c r="B23" s="64"/>
      <c r="C23" s="63"/>
      <c r="D23" s="76"/>
      <c r="E23" s="111"/>
      <c r="F23" s="63"/>
      <c r="G23" s="315"/>
      <c r="H23" s="63"/>
      <c r="I23" s="77"/>
      <c r="J23" s="78"/>
      <c r="K23" s="64"/>
      <c r="L23" s="77"/>
      <c r="M23" s="78"/>
      <c r="N23" s="64"/>
    </row>
    <row r="24" spans="1:21" s="65" customFormat="1" ht="12.9" x14ac:dyDescent="0.5">
      <c r="A24" s="75" t="s">
        <v>144</v>
      </c>
      <c r="B24" s="64"/>
      <c r="C24" s="63"/>
      <c r="D24" s="76"/>
      <c r="E24" s="111"/>
      <c r="F24" s="63"/>
      <c r="G24" s="315"/>
      <c r="H24" s="63"/>
      <c r="I24" s="77"/>
      <c r="J24" s="78"/>
      <c r="K24" s="64"/>
      <c r="L24" s="77"/>
      <c r="M24" s="78"/>
      <c r="N24" s="64"/>
    </row>
    <row r="25" spans="1:21" s="65" customFormat="1" ht="12.9" x14ac:dyDescent="0.5">
      <c r="A25" s="75" t="s">
        <v>145</v>
      </c>
      <c r="B25" s="64"/>
      <c r="C25" s="63"/>
      <c r="D25" s="76"/>
      <c r="E25" s="111"/>
      <c r="F25" s="63"/>
      <c r="G25" s="315"/>
      <c r="H25" s="63"/>
      <c r="I25" s="77"/>
      <c r="J25" s="78"/>
      <c r="K25" s="64"/>
      <c r="L25" s="77"/>
      <c r="M25" s="78"/>
      <c r="N25" s="64"/>
    </row>
    <row r="26" spans="1:21" s="65" customFormat="1" ht="12.9" x14ac:dyDescent="0.5">
      <c r="A26" s="75" t="s">
        <v>146</v>
      </c>
      <c r="B26" s="64"/>
      <c r="C26" s="63"/>
      <c r="D26" s="76"/>
      <c r="E26" s="111"/>
      <c r="F26" s="63"/>
      <c r="G26" s="315"/>
      <c r="H26" s="63"/>
      <c r="I26" s="77"/>
      <c r="J26" s="78"/>
      <c r="K26" s="64"/>
      <c r="L26" s="77"/>
      <c r="M26" s="78"/>
      <c r="N26" s="64"/>
    </row>
    <row r="27" spans="1:21" s="65" customFormat="1" ht="12.9" x14ac:dyDescent="0.5">
      <c r="A27" s="75" t="s">
        <v>147</v>
      </c>
      <c r="B27" s="64"/>
      <c r="C27" s="63"/>
      <c r="D27" s="76"/>
      <c r="E27" s="111"/>
      <c r="F27" s="63"/>
      <c r="G27" s="315"/>
      <c r="H27" s="63"/>
      <c r="I27" s="77"/>
      <c r="J27" s="78"/>
      <c r="K27" s="64"/>
      <c r="L27" s="77"/>
      <c r="M27" s="78"/>
      <c r="N27" s="64"/>
    </row>
    <row r="28" spans="1:21" s="65" customFormat="1" ht="12.9" x14ac:dyDescent="0.5">
      <c r="A28" s="75" t="s">
        <v>148</v>
      </c>
      <c r="B28" s="64"/>
      <c r="C28" s="63"/>
      <c r="D28" s="76"/>
      <c r="E28" s="111"/>
      <c r="F28" s="63"/>
      <c r="G28" s="315"/>
      <c r="H28" s="63"/>
      <c r="I28" s="77"/>
      <c r="J28" s="78"/>
      <c r="K28" s="64"/>
      <c r="L28" s="77"/>
      <c r="M28" s="78"/>
      <c r="N28" s="64"/>
    </row>
    <row r="29" spans="1:21" s="65" customFormat="1" ht="12.9" x14ac:dyDescent="0.5">
      <c r="A29" s="75" t="s">
        <v>149</v>
      </c>
      <c r="B29" s="64"/>
      <c r="C29" s="63"/>
      <c r="D29" s="76"/>
      <c r="E29" s="111"/>
      <c r="F29" s="63"/>
      <c r="G29" s="315"/>
      <c r="H29" s="63"/>
      <c r="I29" s="77"/>
      <c r="J29" s="78"/>
      <c r="K29" s="64"/>
      <c r="L29" s="77"/>
      <c r="M29" s="78"/>
      <c r="N29" s="64"/>
    </row>
    <row r="30" spans="1:21" s="65" customFormat="1" ht="12.9" x14ac:dyDescent="0.5">
      <c r="A30" s="75" t="s">
        <v>150</v>
      </c>
      <c r="B30" s="64"/>
      <c r="C30" s="63"/>
      <c r="D30" s="76"/>
      <c r="E30" s="111"/>
      <c r="F30" s="63"/>
      <c r="G30" s="315"/>
      <c r="H30" s="63"/>
      <c r="I30" s="77"/>
      <c r="J30" s="78"/>
      <c r="K30" s="64"/>
      <c r="L30" s="77"/>
      <c r="M30" s="78"/>
      <c r="N30" s="64"/>
    </row>
    <row r="31" spans="1:21" s="65" customFormat="1" ht="12.9" x14ac:dyDescent="0.5">
      <c r="A31" s="75" t="s">
        <v>151</v>
      </c>
      <c r="B31" s="64"/>
      <c r="C31" s="63"/>
      <c r="D31" s="76"/>
      <c r="E31" s="111"/>
      <c r="F31" s="63"/>
      <c r="G31" s="315"/>
      <c r="H31" s="63"/>
      <c r="I31" s="77"/>
      <c r="J31" s="78"/>
      <c r="K31" s="64"/>
      <c r="L31" s="77"/>
      <c r="M31" s="78"/>
      <c r="N31" s="64"/>
    </row>
    <row r="32" spans="1:21" s="65" customFormat="1" ht="12.9" x14ac:dyDescent="0.5">
      <c r="A32" s="75" t="s">
        <v>152</v>
      </c>
      <c r="B32" s="64"/>
      <c r="C32" s="63"/>
      <c r="D32" s="76"/>
      <c r="E32" s="111"/>
      <c r="F32" s="63"/>
      <c r="G32" s="315"/>
      <c r="H32" s="63"/>
      <c r="I32" s="77"/>
      <c r="J32" s="78"/>
      <c r="K32" s="64"/>
      <c r="L32" s="77"/>
      <c r="M32" s="78"/>
      <c r="N32" s="64"/>
    </row>
    <row r="33" spans="1:14" s="65" customFormat="1" ht="12.9" x14ac:dyDescent="0.5">
      <c r="A33" s="75" t="s">
        <v>153</v>
      </c>
      <c r="B33" s="80"/>
      <c r="C33" s="81"/>
      <c r="D33" s="82"/>
      <c r="E33" s="112"/>
      <c r="F33" s="81"/>
      <c r="G33" s="316"/>
      <c r="H33" s="81"/>
      <c r="I33" s="83"/>
      <c r="J33" s="91"/>
      <c r="K33" s="80"/>
      <c r="L33" s="83"/>
      <c r="M33" s="78"/>
      <c r="N33" s="64"/>
    </row>
  </sheetData>
  <conditionalFormatting sqref="B4:N33">
    <cfRule type="expression" dxfId="53" priority="1" stopIfTrue="1">
      <formula>$M4="Closed"</formula>
    </cfRule>
  </conditionalFormatting>
  <dataValidations count="2">
    <dataValidation type="list" allowBlank="1" showInputMessage="1" showErrorMessage="1" sqref="J4:J33" xr:uid="{00000000-0002-0000-0700-000000000000}">
      <formula1>"Approved, Denied"</formula1>
    </dataValidation>
    <dataValidation type="list" allowBlank="1" showInputMessage="1" showErrorMessage="1" sqref="M4:M33" xr:uid="{00000000-0002-0000-0700-000001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&amp;C&amp;A</oddHeader>
    <oddFooter>&amp;LPrinted &amp;D&amp;C&amp;F&amp;R&amp;P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Q32"/>
  <sheetViews>
    <sheetView showGridLines="0" showWhiteSpace="0" zoomScale="80" zoomScaleNormal="80" workbookViewId="0">
      <selection activeCell="B3" sqref="B3"/>
    </sheetView>
  </sheetViews>
  <sheetFormatPr defaultColWidth="8.7890625" defaultRowHeight="14.4" x14ac:dyDescent="0.55000000000000004"/>
  <cols>
    <col min="1" max="1" width="5.89453125" style="11" customWidth="1"/>
    <col min="2" max="2" width="11.47265625" style="11" customWidth="1"/>
    <col min="3" max="3" width="17.62890625" style="11" customWidth="1"/>
    <col min="4" max="4" width="35.26171875" style="11" customWidth="1"/>
    <col min="5" max="5" width="43.5234375" style="11" customWidth="1"/>
    <col min="6" max="6" width="17.47265625" style="11" customWidth="1"/>
    <col min="7" max="7" width="11.47265625" style="11" customWidth="1"/>
    <col min="8" max="8" width="18.47265625" style="11" customWidth="1"/>
    <col min="9" max="9" width="21.7890625" style="11" customWidth="1"/>
    <col min="10" max="16384" width="8.7890625" style="11"/>
  </cols>
  <sheetData>
    <row r="1" spans="1:17" ht="39.9" customHeight="1" x14ac:dyDescent="0.95">
      <c r="A1" s="98" t="s">
        <v>247</v>
      </c>
      <c r="B1" s="84"/>
      <c r="C1" s="6"/>
      <c r="D1" s="6"/>
      <c r="E1" s="6"/>
      <c r="F1" s="6"/>
      <c r="G1" s="6"/>
      <c r="H1" s="6"/>
      <c r="I1" s="6"/>
      <c r="J1" s="6"/>
    </row>
    <row r="2" spans="1:17" s="12" customFormat="1" ht="46.5" customHeight="1" x14ac:dyDescent="0.55000000000000004">
      <c r="A2" s="51" t="s">
        <v>13</v>
      </c>
      <c r="B2" s="51" t="s">
        <v>11</v>
      </c>
      <c r="C2" s="51" t="s">
        <v>62</v>
      </c>
      <c r="D2" s="51" t="s">
        <v>61</v>
      </c>
      <c r="E2" s="52" t="s">
        <v>215</v>
      </c>
      <c r="F2" s="52" t="s">
        <v>2</v>
      </c>
      <c r="G2" s="53" t="s">
        <v>3</v>
      </c>
      <c r="H2" s="54" t="s">
        <v>597</v>
      </c>
      <c r="I2" s="53" t="s">
        <v>14</v>
      </c>
      <c r="J2" s="8"/>
    </row>
    <row r="3" spans="1:17" s="85" customFormat="1" ht="12.9" x14ac:dyDescent="0.5">
      <c r="A3" s="69" t="s">
        <v>185</v>
      </c>
      <c r="B3" s="63"/>
      <c r="C3" s="63"/>
      <c r="D3" s="64"/>
      <c r="E3" s="64"/>
      <c r="F3" s="64"/>
      <c r="G3" s="63"/>
      <c r="H3" s="64"/>
      <c r="I3" s="64"/>
    </row>
    <row r="4" spans="1:17" s="85" customFormat="1" ht="12.9" x14ac:dyDescent="0.5">
      <c r="A4" s="69" t="s">
        <v>186</v>
      </c>
      <c r="B4" s="63"/>
      <c r="C4" s="63"/>
      <c r="D4" s="64"/>
      <c r="E4" s="64"/>
      <c r="F4" s="64"/>
      <c r="G4" s="63"/>
      <c r="H4" s="64"/>
      <c r="I4" s="64"/>
      <c r="P4" s="86"/>
      <c r="Q4" s="87"/>
    </row>
    <row r="5" spans="1:17" s="85" customFormat="1" ht="12.9" x14ac:dyDescent="0.5">
      <c r="A5" s="69" t="s">
        <v>187</v>
      </c>
      <c r="B5" s="63"/>
      <c r="C5" s="63"/>
      <c r="D5" s="64"/>
      <c r="E5" s="64"/>
      <c r="F5" s="64"/>
      <c r="G5" s="63"/>
      <c r="H5" s="64"/>
      <c r="I5" s="64"/>
      <c r="P5" s="88"/>
    </row>
    <row r="6" spans="1:17" s="85" customFormat="1" ht="12.9" x14ac:dyDescent="0.5">
      <c r="A6" s="69" t="s">
        <v>188</v>
      </c>
      <c r="B6" s="63"/>
      <c r="C6" s="63"/>
      <c r="D6" s="64"/>
      <c r="E6" s="64"/>
      <c r="F6" s="64"/>
      <c r="G6" s="63"/>
      <c r="H6" s="64"/>
      <c r="I6" s="64"/>
      <c r="P6" s="88"/>
    </row>
    <row r="7" spans="1:17" s="85" customFormat="1" ht="12.9" x14ac:dyDescent="0.5">
      <c r="A7" s="69" t="s">
        <v>189</v>
      </c>
      <c r="B7" s="63"/>
      <c r="C7" s="63"/>
      <c r="D7" s="64"/>
      <c r="E7" s="64"/>
      <c r="F7" s="64"/>
      <c r="G7" s="63"/>
      <c r="H7" s="64"/>
      <c r="I7" s="64"/>
      <c r="P7" s="88"/>
    </row>
    <row r="8" spans="1:17" s="85" customFormat="1" ht="12.9" x14ac:dyDescent="0.5">
      <c r="A8" s="69" t="s">
        <v>190</v>
      </c>
      <c r="B8" s="63"/>
      <c r="C8" s="63"/>
      <c r="D8" s="64"/>
      <c r="E8" s="64"/>
      <c r="F8" s="64"/>
      <c r="G8" s="63"/>
      <c r="H8" s="64"/>
      <c r="I8" s="64"/>
      <c r="P8" s="88"/>
    </row>
    <row r="9" spans="1:17" s="85" customFormat="1" ht="12.9" x14ac:dyDescent="0.5">
      <c r="A9" s="69" t="s">
        <v>191</v>
      </c>
      <c r="B9" s="63"/>
      <c r="C9" s="63"/>
      <c r="D9" s="64"/>
      <c r="E9" s="64"/>
      <c r="F9" s="64"/>
      <c r="G9" s="63"/>
      <c r="H9" s="64"/>
      <c r="I9" s="64"/>
      <c r="P9" s="88"/>
    </row>
    <row r="10" spans="1:17" s="85" customFormat="1" ht="12.9" x14ac:dyDescent="0.5">
      <c r="A10" s="69" t="s">
        <v>192</v>
      </c>
      <c r="B10" s="63"/>
      <c r="C10" s="63"/>
      <c r="D10" s="64"/>
      <c r="E10" s="64"/>
      <c r="F10" s="64"/>
      <c r="G10" s="63"/>
      <c r="H10" s="64"/>
      <c r="I10" s="64"/>
      <c r="P10" s="89"/>
    </row>
    <row r="11" spans="1:17" s="85" customFormat="1" ht="12.9" x14ac:dyDescent="0.5">
      <c r="A11" s="69" t="s">
        <v>193</v>
      </c>
      <c r="B11" s="63"/>
      <c r="C11" s="63"/>
      <c r="D11" s="64"/>
      <c r="E11" s="64"/>
      <c r="F11" s="64"/>
      <c r="G11" s="63"/>
      <c r="H11" s="64"/>
      <c r="I11" s="64"/>
      <c r="P11" s="89"/>
    </row>
    <row r="12" spans="1:17" s="85" customFormat="1" ht="12.9" x14ac:dyDescent="0.5">
      <c r="A12" s="69" t="s">
        <v>194</v>
      </c>
      <c r="B12" s="63"/>
      <c r="C12" s="63"/>
      <c r="D12" s="64"/>
      <c r="E12" s="64"/>
      <c r="F12" s="64"/>
      <c r="G12" s="63"/>
      <c r="H12" s="64"/>
      <c r="I12" s="64"/>
    </row>
    <row r="13" spans="1:17" s="85" customFormat="1" ht="12.9" x14ac:dyDescent="0.5">
      <c r="A13" s="69" t="s">
        <v>195</v>
      </c>
      <c r="B13" s="63"/>
      <c r="C13" s="63"/>
      <c r="D13" s="64"/>
      <c r="E13" s="64"/>
      <c r="F13" s="64"/>
      <c r="G13" s="63"/>
      <c r="H13" s="64"/>
      <c r="I13" s="64"/>
    </row>
    <row r="14" spans="1:17" s="85" customFormat="1" ht="12.9" x14ac:dyDescent="0.5">
      <c r="A14" s="69" t="s">
        <v>196</v>
      </c>
      <c r="B14" s="63"/>
      <c r="C14" s="63"/>
      <c r="D14" s="64"/>
      <c r="E14" s="64"/>
      <c r="F14" s="64"/>
      <c r="G14" s="63"/>
      <c r="H14" s="64"/>
      <c r="I14" s="64"/>
    </row>
    <row r="15" spans="1:17" s="85" customFormat="1" ht="12.9" x14ac:dyDescent="0.5">
      <c r="A15" s="69" t="s">
        <v>197</v>
      </c>
      <c r="B15" s="63"/>
      <c r="C15" s="63"/>
      <c r="D15" s="64"/>
      <c r="E15" s="64"/>
      <c r="F15" s="64"/>
      <c r="G15" s="63"/>
      <c r="H15" s="64"/>
      <c r="I15" s="64"/>
    </row>
    <row r="16" spans="1:17" s="85" customFormat="1" ht="12.9" x14ac:dyDescent="0.5">
      <c r="A16" s="69" t="s">
        <v>198</v>
      </c>
      <c r="B16" s="63"/>
      <c r="C16" s="63"/>
      <c r="D16" s="64"/>
      <c r="E16" s="64"/>
      <c r="F16" s="64"/>
      <c r="G16" s="63"/>
      <c r="H16" s="64"/>
      <c r="I16" s="64"/>
    </row>
    <row r="17" spans="1:9" s="85" customFormat="1" ht="12.9" x14ac:dyDescent="0.5">
      <c r="A17" s="69" t="s">
        <v>199</v>
      </c>
      <c r="B17" s="63"/>
      <c r="C17" s="63"/>
      <c r="D17" s="64"/>
      <c r="E17" s="64"/>
      <c r="F17" s="64"/>
      <c r="G17" s="63"/>
      <c r="H17" s="64"/>
      <c r="I17" s="64"/>
    </row>
    <row r="18" spans="1:9" s="85" customFormat="1" ht="12.9" x14ac:dyDescent="0.5">
      <c r="A18" s="69" t="s">
        <v>200</v>
      </c>
      <c r="B18" s="63"/>
      <c r="C18" s="63"/>
      <c r="D18" s="64"/>
      <c r="E18" s="64"/>
      <c r="F18" s="64"/>
      <c r="G18" s="63"/>
      <c r="H18" s="64"/>
      <c r="I18" s="64"/>
    </row>
    <row r="19" spans="1:9" s="85" customFormat="1" ht="12.9" x14ac:dyDescent="0.5">
      <c r="A19" s="69" t="s">
        <v>201</v>
      </c>
      <c r="B19" s="63"/>
      <c r="C19" s="63"/>
      <c r="D19" s="64"/>
      <c r="E19" s="64"/>
      <c r="F19" s="64"/>
      <c r="G19" s="63"/>
      <c r="H19" s="64"/>
      <c r="I19" s="64"/>
    </row>
    <row r="20" spans="1:9" s="85" customFormat="1" ht="12.9" x14ac:dyDescent="0.5">
      <c r="A20" s="69" t="s">
        <v>202</v>
      </c>
      <c r="B20" s="63"/>
      <c r="C20" s="63"/>
      <c r="D20" s="64"/>
      <c r="E20" s="64"/>
      <c r="F20" s="64"/>
      <c r="G20" s="63"/>
      <c r="H20" s="64"/>
      <c r="I20" s="64"/>
    </row>
    <row r="21" spans="1:9" s="85" customFormat="1" ht="12.9" x14ac:dyDescent="0.5">
      <c r="A21" s="69" t="s">
        <v>203</v>
      </c>
      <c r="B21" s="63"/>
      <c r="C21" s="63"/>
      <c r="D21" s="64"/>
      <c r="E21" s="64"/>
      <c r="F21" s="64"/>
      <c r="G21" s="63"/>
      <c r="H21" s="64"/>
      <c r="I21" s="64"/>
    </row>
    <row r="22" spans="1:9" s="85" customFormat="1" ht="12.9" x14ac:dyDescent="0.5">
      <c r="A22" s="69" t="s">
        <v>204</v>
      </c>
      <c r="B22" s="63"/>
      <c r="C22" s="63"/>
      <c r="D22" s="64"/>
      <c r="E22" s="64"/>
      <c r="F22" s="64"/>
      <c r="G22" s="63"/>
      <c r="H22" s="64"/>
      <c r="I22" s="64"/>
    </row>
    <row r="23" spans="1:9" s="85" customFormat="1" ht="12.9" x14ac:dyDescent="0.5">
      <c r="A23" s="69" t="s">
        <v>205</v>
      </c>
      <c r="B23" s="63"/>
      <c r="C23" s="63"/>
      <c r="D23" s="64"/>
      <c r="E23" s="64"/>
      <c r="F23" s="64"/>
      <c r="G23" s="63"/>
      <c r="H23" s="64"/>
      <c r="I23" s="64"/>
    </row>
    <row r="24" spans="1:9" s="85" customFormat="1" ht="12.9" x14ac:dyDescent="0.5">
      <c r="A24" s="69" t="s">
        <v>206</v>
      </c>
      <c r="B24" s="63"/>
      <c r="C24" s="63"/>
      <c r="D24" s="64"/>
      <c r="E24" s="64"/>
      <c r="F24" s="64"/>
      <c r="G24" s="63"/>
      <c r="H24" s="64"/>
      <c r="I24" s="64"/>
    </row>
    <row r="25" spans="1:9" s="85" customFormat="1" ht="12.9" x14ac:dyDescent="0.5">
      <c r="A25" s="69" t="s">
        <v>207</v>
      </c>
      <c r="B25" s="63"/>
      <c r="C25" s="63"/>
      <c r="D25" s="64"/>
      <c r="E25" s="64"/>
      <c r="F25" s="64"/>
      <c r="G25" s="63"/>
      <c r="H25" s="64"/>
      <c r="I25" s="64"/>
    </row>
    <row r="26" spans="1:9" s="85" customFormat="1" ht="12.9" x14ac:dyDescent="0.5">
      <c r="A26" s="69" t="s">
        <v>208</v>
      </c>
      <c r="B26" s="63"/>
      <c r="C26" s="63"/>
      <c r="D26" s="64"/>
      <c r="E26" s="64"/>
      <c r="F26" s="64"/>
      <c r="G26" s="63"/>
      <c r="H26" s="64"/>
      <c r="I26" s="64"/>
    </row>
    <row r="27" spans="1:9" s="85" customFormat="1" ht="12.9" x14ac:dyDescent="0.5">
      <c r="A27" s="69" t="s">
        <v>209</v>
      </c>
      <c r="B27" s="63"/>
      <c r="C27" s="63"/>
      <c r="D27" s="64"/>
      <c r="E27" s="64"/>
      <c r="F27" s="64"/>
      <c r="G27" s="63"/>
      <c r="H27" s="64"/>
      <c r="I27" s="64"/>
    </row>
    <row r="28" spans="1:9" s="85" customFormat="1" ht="12.9" x14ac:dyDescent="0.5">
      <c r="A28" s="69" t="s">
        <v>210</v>
      </c>
      <c r="B28" s="63"/>
      <c r="C28" s="63"/>
      <c r="D28" s="64"/>
      <c r="E28" s="64"/>
      <c r="F28" s="64"/>
      <c r="G28" s="63"/>
      <c r="H28" s="64"/>
      <c r="I28" s="64"/>
    </row>
    <row r="29" spans="1:9" s="85" customFormat="1" ht="12.9" x14ac:dyDescent="0.5">
      <c r="A29" s="69" t="s">
        <v>211</v>
      </c>
      <c r="B29" s="63"/>
      <c r="C29" s="63"/>
      <c r="D29" s="64"/>
      <c r="E29" s="64"/>
      <c r="F29" s="64"/>
      <c r="G29" s="63"/>
      <c r="H29" s="64"/>
      <c r="I29" s="64"/>
    </row>
    <row r="30" spans="1:9" s="85" customFormat="1" ht="12.9" x14ac:dyDescent="0.5">
      <c r="A30" s="69" t="s">
        <v>212</v>
      </c>
      <c r="B30" s="63"/>
      <c r="C30" s="63"/>
      <c r="D30" s="64"/>
      <c r="E30" s="64"/>
      <c r="F30" s="64"/>
      <c r="G30" s="63"/>
      <c r="H30" s="64"/>
      <c r="I30" s="64"/>
    </row>
    <row r="31" spans="1:9" s="85" customFormat="1" ht="12.9" x14ac:dyDescent="0.5">
      <c r="A31" s="69" t="s">
        <v>213</v>
      </c>
      <c r="B31" s="63"/>
      <c r="C31" s="63"/>
      <c r="D31" s="64"/>
      <c r="E31" s="64"/>
      <c r="F31" s="64"/>
      <c r="G31" s="63"/>
      <c r="H31" s="64"/>
      <c r="I31" s="64"/>
    </row>
    <row r="32" spans="1:9" s="85" customFormat="1" ht="12.9" x14ac:dyDescent="0.5">
      <c r="A32" s="69" t="s">
        <v>214</v>
      </c>
      <c r="B32" s="63"/>
      <c r="C32" s="63"/>
      <c r="D32" s="64"/>
      <c r="E32" s="64"/>
      <c r="F32" s="64"/>
      <c r="G32" s="63"/>
      <c r="H32" s="64"/>
      <c r="I32" s="64"/>
    </row>
  </sheetData>
  <conditionalFormatting sqref="B3:I32">
    <cfRule type="expression" dxfId="34" priority="14" stopIfTrue="1">
      <formula>$H3="Closed"</formula>
    </cfRule>
  </conditionalFormatting>
  <dataValidations count="2">
    <dataValidation type="list" allowBlank="1" showInputMessage="1" showErrorMessage="1" sqref="H3:H32" xr:uid="{00000000-0002-0000-0300-000000000000}">
      <formula1>"Action required, Decision required, Clarify, Monitor, Escalate, Escalated, Closed"</formula1>
    </dataValidation>
    <dataValidation type="list" allowBlank="1" showInputMessage="1" showErrorMessage="1" sqref="C3:C32" xr:uid="{068C1185-471E-4811-A610-B2740428BA92}">
      <formula1>"Assumption, Constraint"</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Header>&amp;C&amp;A</oddHeader>
    <oddFooter>&amp;LPrinted &amp;D&amp;C&amp;F&amp;R&amp;P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L32"/>
  <sheetViews>
    <sheetView showGridLines="0" zoomScale="80" zoomScaleNormal="80" workbookViewId="0">
      <selection activeCell="B3" sqref="B3"/>
    </sheetView>
  </sheetViews>
  <sheetFormatPr defaultColWidth="8.7890625" defaultRowHeight="14.4" x14ac:dyDescent="0.55000000000000004"/>
  <cols>
    <col min="1" max="1" width="5.1015625" customWidth="1"/>
    <col min="2" max="2" width="11.5234375" customWidth="1"/>
    <col min="3" max="3" width="15.7890625" customWidth="1"/>
    <col min="4" max="4" width="28.1015625" customWidth="1"/>
    <col min="5" max="5" width="34.1015625" customWidth="1"/>
    <col min="6" max="6" width="37" customWidth="1"/>
    <col min="7" max="7" width="11.5234375" customWidth="1"/>
    <col min="8" max="8" width="19.7890625" customWidth="1"/>
    <col min="9" max="9" width="37.47265625" customWidth="1"/>
    <col min="10" max="10" width="32.26171875" customWidth="1"/>
    <col min="11" max="11" width="19.5234375" customWidth="1"/>
    <col min="12" max="12" width="25.5234375" customWidth="1"/>
  </cols>
  <sheetData>
    <row r="1" spans="1:12" ht="41.1" customHeight="1" x14ac:dyDescent="0.95">
      <c r="A1" s="98" t="s">
        <v>248</v>
      </c>
      <c r="B1" s="6"/>
      <c r="C1" s="6"/>
      <c r="D1" s="6"/>
      <c r="E1" s="6"/>
      <c r="F1" s="6"/>
      <c r="G1" s="6"/>
      <c r="H1" s="6"/>
      <c r="I1" s="6"/>
      <c r="J1" s="6"/>
      <c r="K1" s="6"/>
      <c r="L1" s="6"/>
    </row>
    <row r="2" spans="1:12" s="5" customFormat="1" ht="57.6" x14ac:dyDescent="0.55000000000000004">
      <c r="A2" s="51" t="s">
        <v>13</v>
      </c>
      <c r="B2" s="51" t="s">
        <v>11</v>
      </c>
      <c r="C2" s="51" t="s">
        <v>12</v>
      </c>
      <c r="D2" s="51" t="s">
        <v>58</v>
      </c>
      <c r="E2" s="52" t="s">
        <v>48</v>
      </c>
      <c r="F2" s="52" t="s">
        <v>49</v>
      </c>
      <c r="G2" s="53" t="s">
        <v>3</v>
      </c>
      <c r="H2" s="54" t="s">
        <v>597</v>
      </c>
      <c r="I2" s="52" t="s">
        <v>246</v>
      </c>
      <c r="J2" s="52" t="s">
        <v>51</v>
      </c>
      <c r="K2" s="52" t="s">
        <v>50</v>
      </c>
      <c r="L2" s="52" t="s">
        <v>14</v>
      </c>
    </row>
    <row r="3" spans="1:12" s="61" customFormat="1" ht="12.9" x14ac:dyDescent="0.5">
      <c r="A3" s="62" t="s">
        <v>216</v>
      </c>
      <c r="B3" s="63"/>
      <c r="C3" s="64"/>
      <c r="D3" s="64"/>
      <c r="E3" s="64"/>
      <c r="F3" s="64"/>
      <c r="G3" s="63"/>
      <c r="H3" s="64"/>
      <c r="I3" s="64"/>
      <c r="J3" s="64"/>
      <c r="K3" s="64"/>
      <c r="L3" s="64"/>
    </row>
    <row r="4" spans="1:12" s="61" customFormat="1" ht="12.9" x14ac:dyDescent="0.5">
      <c r="A4" s="62" t="s">
        <v>217</v>
      </c>
      <c r="B4" s="63"/>
      <c r="C4" s="64"/>
      <c r="D4" s="64"/>
      <c r="E4" s="64"/>
      <c r="F4" s="64"/>
      <c r="G4" s="63"/>
      <c r="H4" s="64"/>
      <c r="I4" s="64"/>
      <c r="J4" s="64"/>
      <c r="K4" s="64"/>
      <c r="L4" s="64"/>
    </row>
    <row r="5" spans="1:12" s="61" customFormat="1" ht="12.9" x14ac:dyDescent="0.5">
      <c r="A5" s="62" t="s">
        <v>218</v>
      </c>
      <c r="B5" s="63"/>
      <c r="C5" s="64"/>
      <c r="D5" s="64"/>
      <c r="E5" s="64"/>
      <c r="F5" s="64"/>
      <c r="G5" s="63"/>
      <c r="H5" s="64"/>
      <c r="I5" s="64"/>
      <c r="J5" s="64"/>
      <c r="K5" s="64"/>
      <c r="L5" s="64"/>
    </row>
    <row r="6" spans="1:12" s="61" customFormat="1" ht="12.9" x14ac:dyDescent="0.5">
      <c r="A6" s="62" t="s">
        <v>219</v>
      </c>
      <c r="B6" s="63"/>
      <c r="C6" s="64"/>
      <c r="D6" s="64"/>
      <c r="E6" s="64"/>
      <c r="F6" s="64"/>
      <c r="G6" s="63"/>
      <c r="H6" s="64"/>
      <c r="I6" s="64"/>
      <c r="J6" s="64"/>
      <c r="K6" s="64"/>
      <c r="L6" s="64"/>
    </row>
    <row r="7" spans="1:12" s="61" customFormat="1" ht="12.9" x14ac:dyDescent="0.5">
      <c r="A7" s="62" t="s">
        <v>220</v>
      </c>
      <c r="B7" s="63"/>
      <c r="C7" s="64"/>
      <c r="D7" s="64"/>
      <c r="E7" s="64"/>
      <c r="F7" s="64"/>
      <c r="G7" s="63"/>
      <c r="H7" s="64"/>
      <c r="I7" s="64"/>
      <c r="J7" s="64"/>
      <c r="K7" s="64"/>
      <c r="L7" s="64"/>
    </row>
    <row r="8" spans="1:12" s="61" customFormat="1" ht="12.9" x14ac:dyDescent="0.5">
      <c r="A8" s="62" t="s">
        <v>221</v>
      </c>
      <c r="B8" s="63"/>
      <c r="C8" s="64"/>
      <c r="D8" s="64"/>
      <c r="E8" s="64"/>
      <c r="F8" s="64"/>
      <c r="G8" s="63"/>
      <c r="H8" s="64"/>
      <c r="I8" s="64"/>
      <c r="J8" s="64"/>
      <c r="K8" s="64"/>
      <c r="L8" s="64"/>
    </row>
    <row r="9" spans="1:12" s="61" customFormat="1" ht="12.9" x14ac:dyDescent="0.5">
      <c r="A9" s="62" t="s">
        <v>222</v>
      </c>
      <c r="B9" s="63"/>
      <c r="C9" s="64"/>
      <c r="D9" s="64"/>
      <c r="E9" s="64"/>
      <c r="F9" s="64"/>
      <c r="G9" s="63"/>
      <c r="H9" s="64"/>
      <c r="I9" s="64"/>
      <c r="J9" s="64"/>
      <c r="K9" s="64"/>
      <c r="L9" s="64"/>
    </row>
    <row r="10" spans="1:12" s="61" customFormat="1" ht="12.9" x14ac:dyDescent="0.5">
      <c r="A10" s="62" t="s">
        <v>223</v>
      </c>
      <c r="B10" s="63"/>
      <c r="C10" s="64"/>
      <c r="D10" s="64"/>
      <c r="E10" s="64"/>
      <c r="F10" s="64"/>
      <c r="G10" s="63"/>
      <c r="H10" s="64"/>
      <c r="I10" s="64"/>
      <c r="J10" s="64"/>
      <c r="K10" s="64"/>
      <c r="L10" s="64"/>
    </row>
    <row r="11" spans="1:12" s="61" customFormat="1" ht="12.9" x14ac:dyDescent="0.5">
      <c r="A11" s="62" t="s">
        <v>224</v>
      </c>
      <c r="B11" s="63"/>
      <c r="C11" s="64"/>
      <c r="D11" s="64"/>
      <c r="E11" s="64"/>
      <c r="F11" s="64"/>
      <c r="G11" s="63"/>
      <c r="H11" s="64"/>
      <c r="I11" s="64"/>
      <c r="J11" s="64"/>
      <c r="K11" s="64"/>
      <c r="L11" s="64"/>
    </row>
    <row r="12" spans="1:12" s="61" customFormat="1" ht="12.9" x14ac:dyDescent="0.5">
      <c r="A12" s="62" t="s">
        <v>225</v>
      </c>
      <c r="B12" s="63"/>
      <c r="C12" s="64"/>
      <c r="D12" s="64"/>
      <c r="E12" s="64"/>
      <c r="F12" s="64"/>
      <c r="G12" s="63"/>
      <c r="H12" s="64"/>
      <c r="I12" s="64"/>
      <c r="J12" s="64"/>
      <c r="K12" s="64"/>
      <c r="L12" s="64"/>
    </row>
    <row r="13" spans="1:12" s="61" customFormat="1" ht="12.9" x14ac:dyDescent="0.5">
      <c r="A13" s="62" t="s">
        <v>226</v>
      </c>
      <c r="B13" s="63"/>
      <c r="C13" s="64"/>
      <c r="D13" s="64"/>
      <c r="E13" s="64"/>
      <c r="F13" s="64"/>
      <c r="G13" s="63"/>
      <c r="H13" s="64"/>
      <c r="I13" s="64"/>
      <c r="J13" s="64"/>
      <c r="K13" s="64"/>
      <c r="L13" s="64"/>
    </row>
    <row r="14" spans="1:12" s="61" customFormat="1" ht="12.9" x14ac:dyDescent="0.5">
      <c r="A14" s="62" t="s">
        <v>227</v>
      </c>
      <c r="B14" s="63"/>
      <c r="C14" s="64"/>
      <c r="D14" s="64"/>
      <c r="E14" s="64"/>
      <c r="F14" s="64"/>
      <c r="G14" s="63"/>
      <c r="H14" s="64"/>
      <c r="I14" s="64"/>
      <c r="J14" s="64"/>
      <c r="K14" s="64"/>
      <c r="L14" s="64"/>
    </row>
    <row r="15" spans="1:12" s="61" customFormat="1" ht="12.9" x14ac:dyDescent="0.5">
      <c r="A15" s="62" t="s">
        <v>228</v>
      </c>
      <c r="B15" s="63"/>
      <c r="C15" s="64"/>
      <c r="D15" s="64"/>
      <c r="E15" s="64"/>
      <c r="F15" s="64"/>
      <c r="G15" s="63"/>
      <c r="H15" s="64"/>
      <c r="I15" s="64"/>
      <c r="J15" s="64"/>
      <c r="K15" s="64"/>
      <c r="L15" s="64"/>
    </row>
    <row r="16" spans="1:12" s="61" customFormat="1" ht="12.9" x14ac:dyDescent="0.5">
      <c r="A16" s="62" t="s">
        <v>229</v>
      </c>
      <c r="B16" s="63"/>
      <c r="C16" s="64"/>
      <c r="D16" s="64"/>
      <c r="E16" s="64"/>
      <c r="F16" s="64"/>
      <c r="G16" s="63"/>
      <c r="H16" s="64"/>
      <c r="I16" s="64"/>
      <c r="J16" s="64"/>
      <c r="K16" s="64"/>
      <c r="L16" s="64"/>
    </row>
    <row r="17" spans="1:12" s="61" customFormat="1" ht="12.9" x14ac:dyDescent="0.5">
      <c r="A17" s="62" t="s">
        <v>230</v>
      </c>
      <c r="B17" s="63"/>
      <c r="C17" s="64"/>
      <c r="D17" s="64"/>
      <c r="E17" s="64"/>
      <c r="F17" s="64"/>
      <c r="G17" s="63"/>
      <c r="H17" s="64"/>
      <c r="I17" s="64"/>
      <c r="J17" s="64"/>
      <c r="K17" s="64"/>
      <c r="L17" s="64"/>
    </row>
    <row r="18" spans="1:12" s="61" customFormat="1" ht="12.9" x14ac:dyDescent="0.5">
      <c r="A18" s="62" t="s">
        <v>231</v>
      </c>
      <c r="B18" s="63"/>
      <c r="C18" s="64"/>
      <c r="D18" s="64"/>
      <c r="E18" s="64"/>
      <c r="F18" s="64"/>
      <c r="G18" s="63"/>
      <c r="H18" s="64"/>
      <c r="I18" s="64"/>
      <c r="J18" s="64"/>
      <c r="K18" s="64"/>
      <c r="L18" s="64"/>
    </row>
    <row r="19" spans="1:12" s="61" customFormat="1" ht="12.9" x14ac:dyDescent="0.5">
      <c r="A19" s="62" t="s">
        <v>232</v>
      </c>
      <c r="B19" s="63"/>
      <c r="C19" s="64"/>
      <c r="D19" s="64"/>
      <c r="E19" s="64"/>
      <c r="F19" s="64"/>
      <c r="G19" s="63"/>
      <c r="H19" s="64"/>
      <c r="I19" s="64"/>
      <c r="J19" s="64"/>
      <c r="K19" s="64"/>
      <c r="L19" s="64"/>
    </row>
    <row r="20" spans="1:12" s="61" customFormat="1" ht="12.9" x14ac:dyDescent="0.5">
      <c r="A20" s="62" t="s">
        <v>233</v>
      </c>
      <c r="B20" s="63"/>
      <c r="C20" s="64"/>
      <c r="D20" s="64"/>
      <c r="E20" s="64"/>
      <c r="F20" s="64"/>
      <c r="G20" s="63"/>
      <c r="H20" s="64"/>
      <c r="I20" s="64"/>
      <c r="J20" s="64"/>
      <c r="K20" s="64"/>
      <c r="L20" s="64"/>
    </row>
    <row r="21" spans="1:12" s="61" customFormat="1" ht="12.9" x14ac:dyDescent="0.5">
      <c r="A21" s="62" t="s">
        <v>234</v>
      </c>
      <c r="B21" s="63"/>
      <c r="C21" s="64"/>
      <c r="D21" s="64"/>
      <c r="E21" s="64"/>
      <c r="F21" s="64"/>
      <c r="G21" s="63"/>
      <c r="H21" s="64"/>
      <c r="I21" s="64"/>
      <c r="J21" s="64"/>
      <c r="K21" s="64"/>
      <c r="L21" s="64"/>
    </row>
    <row r="22" spans="1:12" s="61" customFormat="1" ht="12.9" x14ac:dyDescent="0.5">
      <c r="A22" s="62" t="s">
        <v>235</v>
      </c>
      <c r="B22" s="63"/>
      <c r="C22" s="64"/>
      <c r="D22" s="64"/>
      <c r="E22" s="64"/>
      <c r="F22" s="64"/>
      <c r="G22" s="63"/>
      <c r="H22" s="64"/>
      <c r="I22" s="64"/>
      <c r="J22" s="64"/>
      <c r="K22" s="64"/>
      <c r="L22" s="64"/>
    </row>
    <row r="23" spans="1:12" s="61" customFormat="1" ht="12.9" x14ac:dyDescent="0.5">
      <c r="A23" s="62" t="s">
        <v>236</v>
      </c>
      <c r="B23" s="63"/>
      <c r="C23" s="64"/>
      <c r="D23" s="64"/>
      <c r="E23" s="64"/>
      <c r="F23" s="64"/>
      <c r="G23" s="63"/>
      <c r="H23" s="64"/>
      <c r="I23" s="64"/>
      <c r="J23" s="64"/>
      <c r="K23" s="64"/>
      <c r="L23" s="64"/>
    </row>
    <row r="24" spans="1:12" s="61" customFormat="1" ht="12.9" x14ac:dyDescent="0.5">
      <c r="A24" s="62" t="s">
        <v>237</v>
      </c>
      <c r="B24" s="63"/>
      <c r="C24" s="64"/>
      <c r="D24" s="64"/>
      <c r="E24" s="64"/>
      <c r="F24" s="64"/>
      <c r="G24" s="63"/>
      <c r="H24" s="64"/>
      <c r="I24" s="64"/>
      <c r="J24" s="64"/>
      <c r="K24" s="64"/>
      <c r="L24" s="64"/>
    </row>
    <row r="25" spans="1:12" s="61" customFormat="1" ht="12.9" x14ac:dyDescent="0.5">
      <c r="A25" s="62" t="s">
        <v>238</v>
      </c>
      <c r="B25" s="63"/>
      <c r="C25" s="64"/>
      <c r="D25" s="64"/>
      <c r="E25" s="64"/>
      <c r="F25" s="64"/>
      <c r="G25" s="63"/>
      <c r="H25" s="64"/>
      <c r="I25" s="64"/>
      <c r="J25" s="64"/>
      <c r="K25" s="64"/>
      <c r="L25" s="64"/>
    </row>
    <row r="26" spans="1:12" s="61" customFormat="1" ht="12.9" x14ac:dyDescent="0.5">
      <c r="A26" s="62" t="s">
        <v>239</v>
      </c>
      <c r="B26" s="63"/>
      <c r="C26" s="64"/>
      <c r="D26" s="64"/>
      <c r="E26" s="64"/>
      <c r="F26" s="64"/>
      <c r="G26" s="63"/>
      <c r="H26" s="64"/>
      <c r="I26" s="64"/>
      <c r="J26" s="64"/>
      <c r="K26" s="64"/>
      <c r="L26" s="64"/>
    </row>
    <row r="27" spans="1:12" s="61" customFormat="1" ht="12.9" x14ac:dyDescent="0.5">
      <c r="A27" s="62" t="s">
        <v>240</v>
      </c>
      <c r="B27" s="63"/>
      <c r="C27" s="64"/>
      <c r="D27" s="64"/>
      <c r="E27" s="64"/>
      <c r="F27" s="64"/>
      <c r="G27" s="63"/>
      <c r="H27" s="64"/>
      <c r="I27" s="64"/>
      <c r="J27" s="64"/>
      <c r="K27" s="64"/>
      <c r="L27" s="64"/>
    </row>
    <row r="28" spans="1:12" s="61" customFormat="1" ht="12.9" x14ac:dyDescent="0.5">
      <c r="A28" s="62" t="s">
        <v>241</v>
      </c>
      <c r="B28" s="63"/>
      <c r="C28" s="64"/>
      <c r="D28" s="64"/>
      <c r="E28" s="64"/>
      <c r="F28" s="64"/>
      <c r="G28" s="63"/>
      <c r="H28" s="64"/>
      <c r="I28" s="64"/>
      <c r="J28" s="64"/>
      <c r="K28" s="64"/>
      <c r="L28" s="64"/>
    </row>
    <row r="29" spans="1:12" s="61" customFormat="1" ht="12.9" x14ac:dyDescent="0.5">
      <c r="A29" s="62" t="s">
        <v>242</v>
      </c>
      <c r="B29" s="63"/>
      <c r="C29" s="64"/>
      <c r="D29" s="64"/>
      <c r="E29" s="64"/>
      <c r="F29" s="64"/>
      <c r="G29" s="63"/>
      <c r="H29" s="64"/>
      <c r="I29" s="64"/>
      <c r="J29" s="64"/>
      <c r="K29" s="64"/>
      <c r="L29" s="64"/>
    </row>
    <row r="30" spans="1:12" s="61" customFormat="1" ht="12.9" x14ac:dyDescent="0.5">
      <c r="A30" s="62" t="s">
        <v>243</v>
      </c>
      <c r="B30" s="63"/>
      <c r="C30" s="64"/>
      <c r="D30" s="64"/>
      <c r="E30" s="64"/>
      <c r="F30" s="64"/>
      <c r="G30" s="63"/>
      <c r="H30" s="64"/>
      <c r="I30" s="64"/>
      <c r="J30" s="64"/>
      <c r="K30" s="64"/>
      <c r="L30" s="64"/>
    </row>
    <row r="31" spans="1:12" s="61" customFormat="1" ht="12.9" x14ac:dyDescent="0.5">
      <c r="A31" s="62" t="s">
        <v>244</v>
      </c>
      <c r="B31" s="63"/>
      <c r="C31" s="64"/>
      <c r="D31" s="64"/>
      <c r="E31" s="64"/>
      <c r="F31" s="64"/>
      <c r="G31" s="63"/>
      <c r="H31" s="64"/>
      <c r="I31" s="64"/>
      <c r="J31" s="64"/>
      <c r="K31" s="64"/>
      <c r="L31" s="64"/>
    </row>
    <row r="32" spans="1:12" s="61" customFormat="1" ht="12.9" x14ac:dyDescent="0.5">
      <c r="A32" s="62" t="s">
        <v>245</v>
      </c>
      <c r="B32" s="63"/>
      <c r="C32" s="64"/>
      <c r="D32" s="64"/>
      <c r="E32" s="64"/>
      <c r="F32" s="64"/>
      <c r="G32" s="63"/>
      <c r="H32" s="64"/>
      <c r="I32" s="64"/>
      <c r="J32" s="64"/>
      <c r="K32" s="64"/>
      <c r="L32" s="64"/>
    </row>
  </sheetData>
  <conditionalFormatting sqref="B3:L32">
    <cfRule type="expression" dxfId="20" priority="1" stopIfTrue="1">
      <formula>$H3="Closed"</formula>
    </cfRule>
  </conditionalFormatting>
  <dataValidations count="1">
    <dataValidation type="list" allowBlank="1" showInputMessage="1" showErrorMessage="1" sqref="H3:H32" xr:uid="{00000000-0002-0000-09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52" fitToHeight="0" orientation="landscape" r:id="rId1"/>
  <headerFooter>
    <oddHeader>&amp;C&amp;A</oddHeader>
    <oddFooter>&amp;LPrinted &amp;D&amp;C&amp;F&amp;R&amp;P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H41"/>
  <sheetViews>
    <sheetView zoomScaleNormal="100" workbookViewId="0">
      <selection activeCell="C23" sqref="C23"/>
    </sheetView>
  </sheetViews>
  <sheetFormatPr defaultRowHeight="14.4" x14ac:dyDescent="0.55000000000000004"/>
  <cols>
    <col min="1" max="1" width="20.15625" bestFit="1" customWidth="1"/>
    <col min="2" max="8" width="21.3671875" customWidth="1"/>
  </cols>
  <sheetData>
    <row r="1" spans="1:8" x14ac:dyDescent="0.55000000000000004">
      <c r="A1" s="21"/>
      <c r="B1" s="21" t="s">
        <v>23</v>
      </c>
      <c r="C1" s="21" t="s">
        <v>19</v>
      </c>
      <c r="D1" s="21" t="s">
        <v>288</v>
      </c>
      <c r="E1" s="21" t="s">
        <v>20</v>
      </c>
      <c r="F1" s="16" t="s">
        <v>21</v>
      </c>
      <c r="G1" s="16" t="s">
        <v>27</v>
      </c>
      <c r="H1" s="16" t="s">
        <v>22</v>
      </c>
    </row>
    <row r="2" spans="1:8" x14ac:dyDescent="0.55000000000000004">
      <c r="A2" s="22" t="s">
        <v>17</v>
      </c>
      <c r="B2" s="22">
        <f>COUNTIF(Risks[RADICAL status],A2)</f>
        <v>0</v>
      </c>
      <c r="C2" s="23">
        <f>COUNTIF(Actions[RADICAL status],A2)</f>
        <v>0</v>
      </c>
      <c r="D2" s="23">
        <f>COUNTIF(List1_1[RADICAL status],A2)</f>
        <v>0</v>
      </c>
      <c r="E2" s="23">
        <f>COUNTIF(Issues[RADICAL status],A2)</f>
        <v>0</v>
      </c>
      <c r="F2" s="23">
        <f>COUNTIF(Changes[RADICAL status],A2)</f>
        <v>0</v>
      </c>
      <c r="G2" s="23">
        <f>COUNTIF(Assumptions[RADICAL status],A2)</f>
        <v>0</v>
      </c>
      <c r="H2" s="23">
        <f>COUNTIF(LessonsLearned[RADICAL status],A2)</f>
        <v>0</v>
      </c>
    </row>
    <row r="3" spans="1:8" x14ac:dyDescent="0.55000000000000004">
      <c r="A3" s="22" t="s">
        <v>24</v>
      </c>
      <c r="B3" s="22">
        <f>COUNTIF(Risks[RADICAL status],A3)</f>
        <v>0</v>
      </c>
      <c r="C3" s="23">
        <f>COUNTIF(Actions[RADICAL status],A3)</f>
        <v>0</v>
      </c>
      <c r="D3" s="23">
        <f>COUNTIF(List1_1[RADICAL status],A3)</f>
        <v>0</v>
      </c>
      <c r="E3" s="23">
        <f>COUNTIF(Issues[RADICAL status],A3)</f>
        <v>0</v>
      </c>
      <c r="F3" s="23">
        <f>COUNTIF(Changes[RADICAL status],A3)</f>
        <v>0</v>
      </c>
      <c r="G3" s="23">
        <f>COUNTIF(Assumptions[RADICAL status],A3)</f>
        <v>0</v>
      </c>
      <c r="H3" s="23">
        <f>COUNTIF(LessonsLearned[RADICAL status],A3)</f>
        <v>0</v>
      </c>
    </row>
    <row r="4" spans="1:8" x14ac:dyDescent="0.55000000000000004">
      <c r="A4" s="22" t="s">
        <v>598</v>
      </c>
      <c r="B4" s="22">
        <f>COUNTIF(Risks[RADICAL status],A4)</f>
        <v>0</v>
      </c>
      <c r="C4" s="23">
        <f>COUNTIF(Actions[RADICAL status],A4)</f>
        <v>0</v>
      </c>
      <c r="D4" s="23">
        <f>COUNTIF(List1_1[RADICAL status],A4)</f>
        <v>0</v>
      </c>
      <c r="E4" s="23">
        <f>COUNTIF(Issues[RADICAL status],A4)</f>
        <v>0</v>
      </c>
      <c r="F4" s="23">
        <f>COUNTIF(Changes[RADICAL status],A4)</f>
        <v>0</v>
      </c>
      <c r="G4" s="23">
        <f>COUNTIF(Assumptions[RADICAL status],A4)</f>
        <v>0</v>
      </c>
      <c r="H4" s="23">
        <f>COUNTIF(LessonsLearned[RADICAL status],A4)</f>
        <v>0</v>
      </c>
    </row>
    <row r="5" spans="1:8" ht="14.7" thickBot="1" x14ac:dyDescent="0.6">
      <c r="A5" s="30" t="s">
        <v>599</v>
      </c>
      <c r="B5" s="30">
        <f>COUNTIF(Risks[RADICAL status],A5)</f>
        <v>0</v>
      </c>
      <c r="C5" s="31">
        <f>COUNTIF(Actions[RADICAL status],A5)</f>
        <v>0</v>
      </c>
      <c r="D5" s="31">
        <f>COUNTIF(List1_1[RADICAL status],A5)</f>
        <v>0</v>
      </c>
      <c r="E5" s="31">
        <f>COUNTIF(Issues[RADICAL status],A5)</f>
        <v>0</v>
      </c>
      <c r="F5" s="31">
        <f>COUNTIF(Changes[RADICAL status],A5)</f>
        <v>0</v>
      </c>
      <c r="G5" s="31">
        <f>COUNTIF(Assumptions[RADICAL status],A5)</f>
        <v>0</v>
      </c>
      <c r="H5" s="31">
        <f>COUNTIF(LessonsLearned[RADICAL status],A5)</f>
        <v>0</v>
      </c>
    </row>
    <row r="6" spans="1:8" x14ac:dyDescent="0.55000000000000004">
      <c r="A6" s="22" t="s">
        <v>25</v>
      </c>
      <c r="B6" s="22">
        <f>COUNTIF(Risks[RADICAL status],A6)</f>
        <v>0</v>
      </c>
      <c r="C6" s="23">
        <f>COUNTIF(Actions[RADICAL status],A6)</f>
        <v>0</v>
      </c>
      <c r="D6" s="23">
        <f>COUNTIF(List1_1[RADICAL status],A6)</f>
        <v>0</v>
      </c>
      <c r="E6" s="23">
        <f>COUNTIF(Issues[RADICAL status],A6)</f>
        <v>0</v>
      </c>
      <c r="F6" s="23">
        <f>COUNTIF(Changes[RADICAL status],A6)</f>
        <v>0</v>
      </c>
      <c r="G6" s="23">
        <f>COUNTIF(Assumptions[RADICAL status],A6)</f>
        <v>0</v>
      </c>
      <c r="H6" s="23">
        <f>COUNTIF(LessonsLearned[RADICAL status],A6)</f>
        <v>0</v>
      </c>
    </row>
    <row r="7" spans="1:8" x14ac:dyDescent="0.55000000000000004">
      <c r="A7" s="24" t="s">
        <v>26</v>
      </c>
      <c r="B7" s="22">
        <f>COUNTIF(Risks[RADICAL status],A7)</f>
        <v>0</v>
      </c>
      <c r="C7" s="23">
        <f>COUNTIF(Actions[RADICAL status],A7)</f>
        <v>0</v>
      </c>
      <c r="D7" s="23">
        <f>COUNTIF(List1_1[RADICAL status],A7)</f>
        <v>0</v>
      </c>
      <c r="E7" s="23">
        <f>COUNTIF(Issues[RADICAL status],A7)</f>
        <v>0</v>
      </c>
      <c r="F7" s="23">
        <f>COUNTIF(Changes[RADICAL status],A7)</f>
        <v>0</v>
      </c>
      <c r="G7" s="23">
        <f>COUNTIF(Assumptions[RADICAL status],A7)</f>
        <v>0</v>
      </c>
      <c r="H7" s="23">
        <f>COUNTIF(LessonsLearned[RADICAL status],A7)</f>
        <v>0</v>
      </c>
    </row>
    <row r="8" spans="1:8" x14ac:dyDescent="0.55000000000000004">
      <c r="A8" s="24" t="s">
        <v>18</v>
      </c>
      <c r="B8" s="22">
        <f>COUNTIF(Risks[RADICAL status],A8)</f>
        <v>0</v>
      </c>
      <c r="C8" s="23">
        <f>COUNTIF(Actions[RADICAL status],A8)</f>
        <v>0</v>
      </c>
      <c r="D8" s="23">
        <f>COUNTIF(List1_1[RADICAL status],A8)</f>
        <v>0</v>
      </c>
      <c r="E8" s="23">
        <f>COUNTIF(Issues[RADICAL status],A8)</f>
        <v>0</v>
      </c>
      <c r="F8" s="23">
        <f>COUNTIF(Changes[RADICAL status],A8)</f>
        <v>0</v>
      </c>
      <c r="G8" s="23">
        <f>COUNTIF(Assumptions[RADICAL status],A8)</f>
        <v>0</v>
      </c>
      <c r="H8" s="23">
        <f>COUNTIF(LessonsLearned[RADICAL status],A8)</f>
        <v>0</v>
      </c>
    </row>
    <row r="11" spans="1:8" x14ac:dyDescent="0.55000000000000004">
      <c r="A11" s="116" t="s">
        <v>268</v>
      </c>
    </row>
    <row r="12" spans="1:8" x14ac:dyDescent="0.55000000000000004">
      <c r="D12" s="35" t="s">
        <v>31</v>
      </c>
      <c r="E12" s="35"/>
      <c r="F12" s="35"/>
      <c r="G12" s="35"/>
      <c r="H12" s="35"/>
    </row>
    <row r="13" spans="1:8" x14ac:dyDescent="0.55000000000000004">
      <c r="A13" s="36" t="s">
        <v>30</v>
      </c>
      <c r="B13" s="36"/>
      <c r="C13" s="36"/>
      <c r="D13" s="35" t="s">
        <v>37</v>
      </c>
      <c r="E13" s="35" t="s">
        <v>38</v>
      </c>
      <c r="F13" s="35" t="s">
        <v>39</v>
      </c>
      <c r="G13" s="35" t="s">
        <v>40</v>
      </c>
      <c r="H13" s="35" t="s">
        <v>44</v>
      </c>
    </row>
    <row r="14" spans="1:8" x14ac:dyDescent="0.55000000000000004">
      <c r="A14" s="36"/>
      <c r="B14" s="36"/>
      <c r="C14" s="36" t="s">
        <v>32</v>
      </c>
      <c r="D14" s="38" t="s">
        <v>42</v>
      </c>
      <c r="E14" s="38" t="s">
        <v>42</v>
      </c>
      <c r="F14" s="39" t="s">
        <v>43</v>
      </c>
      <c r="G14" s="308" t="s">
        <v>44</v>
      </c>
      <c r="H14" s="308" t="s">
        <v>44</v>
      </c>
    </row>
    <row r="15" spans="1:8" x14ac:dyDescent="0.55000000000000004">
      <c r="A15" s="36"/>
      <c r="B15" s="36"/>
      <c r="C15" s="36" t="s">
        <v>33</v>
      </c>
      <c r="D15" s="37" t="s">
        <v>41</v>
      </c>
      <c r="E15" s="38" t="s">
        <v>42</v>
      </c>
      <c r="F15" s="39" t="s">
        <v>43</v>
      </c>
      <c r="G15" s="39" t="s">
        <v>43</v>
      </c>
      <c r="H15" s="308" t="s">
        <v>44</v>
      </c>
    </row>
    <row r="16" spans="1:8" x14ac:dyDescent="0.55000000000000004">
      <c r="A16" s="36"/>
      <c r="B16" s="36"/>
      <c r="C16" s="36" t="s">
        <v>34</v>
      </c>
      <c r="D16" s="37" t="s">
        <v>41</v>
      </c>
      <c r="E16" s="37" t="s">
        <v>41</v>
      </c>
      <c r="F16" s="38" t="s">
        <v>42</v>
      </c>
      <c r="G16" s="39" t="s">
        <v>43</v>
      </c>
      <c r="H16" s="308" t="s">
        <v>44</v>
      </c>
    </row>
    <row r="17" spans="1:8" x14ac:dyDescent="0.55000000000000004">
      <c r="A17" s="36"/>
      <c r="B17" s="36"/>
      <c r="C17" s="36" t="s">
        <v>35</v>
      </c>
      <c r="D17" s="37" t="s">
        <v>41</v>
      </c>
      <c r="E17" s="37" t="s">
        <v>41</v>
      </c>
      <c r="F17" s="38" t="s">
        <v>42</v>
      </c>
      <c r="G17" s="39" t="s">
        <v>43</v>
      </c>
      <c r="H17" s="39" t="s">
        <v>43</v>
      </c>
    </row>
    <row r="18" spans="1:8" x14ac:dyDescent="0.55000000000000004">
      <c r="A18" s="36"/>
      <c r="B18" s="36"/>
      <c r="C18" s="36" t="s">
        <v>36</v>
      </c>
      <c r="D18" s="37" t="s">
        <v>41</v>
      </c>
      <c r="E18" s="37" t="s">
        <v>41</v>
      </c>
      <c r="F18" s="38" t="s">
        <v>42</v>
      </c>
      <c r="G18" s="38" t="s">
        <v>42</v>
      </c>
      <c r="H18" s="39" t="s">
        <v>43</v>
      </c>
    </row>
    <row r="20" spans="1:8" x14ac:dyDescent="0.55000000000000004">
      <c r="A20" s="116" t="s">
        <v>257</v>
      </c>
    </row>
    <row r="21" spans="1:8" ht="14.7" thickBot="1" x14ac:dyDescent="0.6">
      <c r="A21" t="s">
        <v>282</v>
      </c>
      <c r="B21" t="s">
        <v>284</v>
      </c>
      <c r="C21" t="s">
        <v>283</v>
      </c>
    </row>
    <row r="22" spans="1:8" ht="49.2" x14ac:dyDescent="0.55000000000000004">
      <c r="A22" s="40" t="s">
        <v>44</v>
      </c>
      <c r="B22" s="43" t="s">
        <v>639</v>
      </c>
      <c r="C22" s="44" t="s">
        <v>644</v>
      </c>
    </row>
    <row r="23" spans="1:8" ht="36.9" x14ac:dyDescent="0.55000000000000004">
      <c r="A23" s="41" t="s">
        <v>43</v>
      </c>
      <c r="B23" s="32" t="s">
        <v>643</v>
      </c>
      <c r="C23" s="45" t="s">
        <v>280</v>
      </c>
      <c r="E23" s="32"/>
    </row>
    <row r="24" spans="1:8" ht="36.9" x14ac:dyDescent="0.55000000000000004">
      <c r="A24" s="41" t="s">
        <v>42</v>
      </c>
      <c r="B24" s="32" t="s">
        <v>640</v>
      </c>
      <c r="C24" s="45" t="s">
        <v>642</v>
      </c>
      <c r="E24" s="32"/>
    </row>
    <row r="25" spans="1:8" ht="49.5" thickBot="1" x14ac:dyDescent="0.6">
      <c r="A25" s="42" t="s">
        <v>41</v>
      </c>
      <c r="B25" s="46" t="s">
        <v>641</v>
      </c>
      <c r="C25" s="47" t="s">
        <v>281</v>
      </c>
      <c r="E25" s="32"/>
    </row>
    <row r="27" spans="1:8" x14ac:dyDescent="0.55000000000000004">
      <c r="A27" s="116" t="s">
        <v>256</v>
      </c>
    </row>
    <row r="28" spans="1:8" x14ac:dyDescent="0.55000000000000004">
      <c r="A28" s="115" t="s">
        <v>258</v>
      </c>
    </row>
    <row r="29" spans="1:8" x14ac:dyDescent="0.55000000000000004">
      <c r="A29" t="s">
        <v>259</v>
      </c>
    </row>
    <row r="30" spans="1:8" x14ac:dyDescent="0.55000000000000004">
      <c r="A30" t="s">
        <v>260</v>
      </c>
    </row>
    <row r="31" spans="1:8" x14ac:dyDescent="0.55000000000000004">
      <c r="A31" t="s">
        <v>261</v>
      </c>
    </row>
    <row r="32" spans="1:8" x14ac:dyDescent="0.55000000000000004">
      <c r="A32" t="s">
        <v>262</v>
      </c>
    </row>
    <row r="33" spans="1:1" x14ac:dyDescent="0.55000000000000004">
      <c r="A33" t="s">
        <v>263</v>
      </c>
    </row>
    <row r="34" spans="1:1" x14ac:dyDescent="0.55000000000000004">
      <c r="A34" t="s">
        <v>264</v>
      </c>
    </row>
    <row r="35" spans="1:1" x14ac:dyDescent="0.55000000000000004">
      <c r="A35" t="s">
        <v>265</v>
      </c>
    </row>
    <row r="36" spans="1:1" x14ac:dyDescent="0.55000000000000004">
      <c r="A36" t="s">
        <v>266</v>
      </c>
    </row>
    <row r="37" spans="1:1" x14ac:dyDescent="0.55000000000000004">
      <c r="A37" t="s">
        <v>267</v>
      </c>
    </row>
    <row r="39" spans="1:1" x14ac:dyDescent="0.55000000000000004">
      <c r="A39" s="116" t="s">
        <v>272</v>
      </c>
    </row>
    <row r="40" spans="1:1" x14ac:dyDescent="0.55000000000000004">
      <c r="A40" t="s">
        <v>270</v>
      </c>
    </row>
    <row r="41" spans="1:1" x14ac:dyDescent="0.55000000000000004">
      <c r="A41" t="s">
        <v>271</v>
      </c>
    </row>
  </sheetData>
  <conditionalFormatting sqref="B22:C25 E23:E25 A28">
    <cfRule type="cellIs" dxfId="3" priority="1" operator="equal">
      <formula>"Extreme"</formula>
    </cfRule>
    <cfRule type="cellIs" dxfId="2" priority="2" operator="equal">
      <formula>"High"</formula>
    </cfRule>
    <cfRule type="cellIs" dxfId="1" priority="3" operator="equal">
      <formula>"Medium"</formula>
    </cfRule>
    <cfRule type="cellIs" dxfId="0" priority="4" operator="equal">
      <formula>"Low"</formula>
    </cfRule>
  </conditionalFormatting>
  <pageMargins left="0.7" right="0.7" top="0.75" bottom="0.75" header="0.3" footer="0.3"/>
  <pageSetup paperSize="9" scale="96" orientation="portrait" r:id="rId1"/>
  <headerFooter>
    <oddHeader>&amp;C&amp;A</oddHeader>
    <oddFooter>&amp;LPrinted &amp;D&amp;C&amp;F&amp;R&amp;P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z4q9 xmlns="85766f58-2b60-44f8-b286-6cbc35e4d106">
      <UserInfo>
        <DisplayName/>
        <AccountId xsi:nil="true"/>
        <AccountType/>
      </UserInfo>
    </z4q9>
    <zjky xmlns="85766f58-2b60-44f8-b286-6cbc35e4d106" xsi:nil="true"/>
    <l2tj xmlns="85766f58-2b60-44f8-b286-6cbc35e4d106" xsi:nil="true"/>
    <Hyperlink xmlns="85766f58-2b60-44f8-b286-6cbc35e4d106">
      <Url xsi:nil="true"/>
      <Description xsi:nil="true"/>
    </Hyper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354F9797EC3D4E95202DD764AEC3FE" ma:contentTypeVersion="12" ma:contentTypeDescription="Create a new document." ma:contentTypeScope="" ma:versionID="a4bfb7a9349a451a5c745421671aae3f">
  <xsd:schema xmlns:xsd="http://www.w3.org/2001/XMLSchema" xmlns:xs="http://www.w3.org/2001/XMLSchema" xmlns:p="http://schemas.microsoft.com/office/2006/metadata/properties" xmlns:ns2="85766f58-2b60-44f8-b286-6cbc35e4d106" xmlns:ns3="d632c148-80c7-4174-b617-5888f64763a5" targetNamespace="http://schemas.microsoft.com/office/2006/metadata/properties" ma:root="true" ma:fieldsID="9531c256c1a4ca905b9953f6a085c200" ns2:_="" ns3:_="">
    <xsd:import namespace="85766f58-2b60-44f8-b286-6cbc35e4d106"/>
    <xsd:import namespace="d632c148-80c7-4174-b617-5888f64763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z4q9" minOccurs="0"/>
                <xsd:element ref="ns2:zjky" minOccurs="0"/>
                <xsd:element ref="ns2:l2tj" minOccurs="0"/>
                <xsd:element ref="ns2:MediaServiceOCR"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66f58-2b60-44f8-b286-6cbc35e4d10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z4q9" ma:index="15" nillable="true" ma:displayName="Person or Group" ma:list="UserInfo" ma:internalName="z4q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jky" ma:index="16" nillable="true" ma:displayName="Text" ma:internalName="zjky">
      <xsd:simpleType>
        <xsd:restriction base="dms:Text"/>
      </xsd:simpleType>
    </xsd:element>
    <xsd:element name="l2tj" ma:index="17" nillable="true" ma:displayName="Project Aspect" ma:internalName="l2tj">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32c148-80c7-4174-b617-5888f64763a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N 2 I 9 T 9 M d Z 2 i n A A A A + A A A A B I A H A B D b 2 5 m a W c v U G F j a 2 F n Z S 5 4 b W w g o h g A K K A U A A A A A A A A A A A A A A A A A A A A A A A A A A A A h Y 8 x D o I w G E a v Q r r T l g p q y E + J c Z X E x G h c G 6 j Q C M X Q Y r m b g 0 f y C p I o 6 u b 4 v b z h f Y / b H d K h q b 2 r 7 I x q d Y I C T J E n d d 4 W S p c J 6 u 3 J X 6 K U w 1 b k Z 1 F K b 5 S 1 i Q d T J K i y 9 h I T 4 p z D b o b b r i S M 0 o A c s 8 0 u r 2 Q j 0 E d W / 2 V f a W O F z i X i c H j F c I Y X D E d R N M d h G A C Z M G R K f x U 2 F m M K 5 A f C u q 9 t 3 0 k u t b / a A 5 k m k P c L / g R Q S w M E F A A C A A g A N 2 I 9 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d i P U 8 o i k e 4 D g A A A B E A A A A T A B w A R m 9 y b X V s Y X M v U 2 V j d G l v b j E u b S C i G A A o o B Q A A A A A A A A A A A A A A A A A A A A A A A A A A A A r T k 0 u y c z P U w i G 0 I b W A F B L A Q I t A B Q A A g A I A D d i P U / T H W d o p w A A A P g A A A A S A A A A A A A A A A A A A A A A A A A A A A B D b 2 5 m a W c v U G F j a 2 F n Z S 5 4 b W x Q S w E C L Q A U A A I A C A A 3 Y j 1 P D 8 r p q 6 Q A A A D p A A A A E w A A A A A A A A A A A A A A A A D z A A A A W 0 N v b n R l b n R f V H l w Z X N d L n h t b F B L A Q I t A B Q A A g A I A D d i P U 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e b P o i Q H D e T b n 8 G t A w o B n 7 A A A A A A I A A A A A A B B m A A A A A Q A A I A A A A J R o H H e b a / y k 2 5 U e n v + x z t h 3 Z M M M e i D i E T A P u U S w 2 u V h A A A A A A 6 A A A A A A g A A I A A A A C h I K K E Z 6 D B P + E a Q r u n p 2 N o s b R Z 6 2 H d 5 5 V J l t 7 V O g g M i U A A A A J S N 7 U 7 h n s I t q x R 2 J O v d O r c X k t B S 5 s o t q B h D k K f X P / k Z g I P S H A 9 Y u Q M t i v w A 8 g D D f 2 v p 0 v w v e X K I f 6 b O L h s P n 4 q k p Z P v v y x O 4 c q J g m m I 4 P t B Q A A A A H 9 5 p X 0 3 A J 5 H H R G 9 n J 4 7 / 0 p V f o s P 6 V X E Y 2 c N I W O 5 w r 5 + F k 1 s k D d P e w t f / h 9 O v g Q h t A 2 f q Q j g A i g 4 I I u t R h X k e V I = < / D a t a M a s h u p > 
</file>

<file path=customXml/itemProps1.xml><?xml version="1.0" encoding="utf-8"?>
<ds:datastoreItem xmlns:ds="http://schemas.openxmlformats.org/officeDocument/2006/customXml" ds:itemID="{CFE3D656-0DDC-4710-85A0-7FE42451FEDE}">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85766f58-2b60-44f8-b286-6cbc35e4d106"/>
    <ds:schemaRef ds:uri="http://schemas.openxmlformats.org/package/2006/metadata/core-properties"/>
    <ds:schemaRef ds:uri="d632c148-80c7-4174-b617-5888f64763a5"/>
    <ds:schemaRef ds:uri="http://www.w3.org/XML/1998/namespace"/>
    <ds:schemaRef ds:uri="http://purl.org/dc/terms/"/>
  </ds:schemaRefs>
</ds:datastoreItem>
</file>

<file path=customXml/itemProps2.xml><?xml version="1.0" encoding="utf-8"?>
<ds:datastoreItem xmlns:ds="http://schemas.openxmlformats.org/officeDocument/2006/customXml" ds:itemID="{18B6342F-6C41-4B0C-AA9B-5B27353C10E6}">
  <ds:schemaRefs>
    <ds:schemaRef ds:uri="http://schemas.microsoft.com/sharepoint/v3/contenttype/forms"/>
  </ds:schemaRefs>
</ds:datastoreItem>
</file>

<file path=customXml/itemProps3.xml><?xml version="1.0" encoding="utf-8"?>
<ds:datastoreItem xmlns:ds="http://schemas.openxmlformats.org/officeDocument/2006/customXml" ds:itemID="{FD6F4AB7-EA18-48B4-87B5-73F11C194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66f58-2b60-44f8-b286-6cbc35e4d106"/>
    <ds:schemaRef ds:uri="d632c148-80c7-4174-b617-5888f6476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7CF7C1-65C1-4A92-85D7-B4FF0F8BEA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RADICAL Summary</vt:lpstr>
      <vt:lpstr>Risks</vt:lpstr>
      <vt:lpstr>Actions</vt:lpstr>
      <vt:lpstr>DASHBOARD</vt:lpstr>
      <vt:lpstr>Issues</vt:lpstr>
      <vt:lpstr>Changes</vt:lpstr>
      <vt:lpstr>Assumptions &amp; Constraints</vt:lpstr>
      <vt:lpstr>Lessons Learned</vt:lpstr>
      <vt:lpstr>Metadata</vt:lpstr>
      <vt:lpstr>Risks!Print_Titles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Kestrel Stone</dc:creator>
  <cp:lastModifiedBy>Kestrel Stone</cp:lastModifiedBy>
  <cp:lastPrinted>2018-03-09T02:01:30Z</cp:lastPrinted>
  <dcterms:created xsi:type="dcterms:W3CDTF">2017-06-26T01:18:42Z</dcterms:created>
  <dcterms:modified xsi:type="dcterms:W3CDTF">2020-09-16T03:50:28Z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0x01010062354F9797EC3D4E95202DD764AEC3FE</vt:lpwstr>
  </property>
</Properties>
</file>