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My Drive\Resources\PM templates\10-Step PM Methodology\"/>
    </mc:Choice>
  </mc:AlternateContent>
  <xr:revisionPtr revIDLastSave="0" documentId="13_ncr:1_{BFFE2941-94AB-4D7B-9F0A-1804DB63CFE2}" xr6:coauthVersionLast="44" xr6:coauthVersionMax="44" xr10:uidLastSave="{00000000-0000-0000-0000-000000000000}"/>
  <bookViews>
    <workbookView xWindow="-96" yWindow="-96" windowWidth="22164" windowHeight="13152" tabRatio="879" xr2:uid="{00000000-000D-0000-FFFF-FFFF00000000}"/>
  </bookViews>
  <sheets>
    <sheet name=" Summary" sheetId="1" r:id="rId1"/>
    <sheet name="Risks" sheetId="17" r:id="rId2"/>
    <sheet name="Actions" sheetId="11" r:id="rId3"/>
    <sheet name="Decisions" sheetId="13" r:id="rId4"/>
    <sheet name="Issues" sheetId="5" r:id="rId5"/>
    <sheet name="Changes" sheetId="4" r:id="rId6"/>
    <sheet name="Assumptions &amp; Constraints" sheetId="9" r:id="rId7"/>
    <sheet name="Lessons Learned" sheetId="10" r:id="rId8"/>
    <sheet name="Metadata" sheetId="15" r:id="rId9"/>
  </sheets>
  <externalReferences>
    <externalReference r:id="rId10"/>
  </externalReferences>
  <definedNames>
    <definedName name="ActiveRow">1</definedName>
    <definedName name="ConsequenceDrop">[1]lists!$B$14:$B$18</definedName>
    <definedName name="Likelihood">[1]lists!$B$5:$B$9</definedName>
    <definedName name="_xlnm.Print_Titles" localSheetId="1">Risks!$A:$M</definedName>
    <definedName name="RTPStatus">[1]Definitions!$B$27:$B$31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 i="17" l="1"/>
  <c r="W7" i="17"/>
  <c r="W8" i="17"/>
  <c r="W9" i="17"/>
  <c r="W10" i="17"/>
  <c r="W11" i="17"/>
  <c r="W12" i="17"/>
  <c r="W13" i="17"/>
  <c r="W14" i="17"/>
  <c r="W15" i="17"/>
  <c r="W16" i="17"/>
  <c r="W17" i="17"/>
  <c r="W18" i="17"/>
  <c r="W19" i="17"/>
  <c r="W20" i="17"/>
  <c r="W21" i="17"/>
  <c r="W22" i="17"/>
  <c r="W23" i="17"/>
  <c r="W24" i="17"/>
  <c r="W25" i="17"/>
  <c r="W26" i="17"/>
  <c r="W27" i="17"/>
  <c r="W28" i="17"/>
  <c r="W29" i="17"/>
  <c r="W30" i="17"/>
  <c r="W31" i="17"/>
  <c r="W32" i="17"/>
  <c r="W33" i="17"/>
  <c r="W5" i="17"/>
  <c r="J6" i="17"/>
  <c r="M6" i="17" s="1"/>
  <c r="J7" i="17"/>
  <c r="M7" i="17" s="1"/>
  <c r="J8" i="17"/>
  <c r="J9" i="17"/>
  <c r="M9" i="17" s="1"/>
  <c r="J10" i="17"/>
  <c r="M10" i="17" s="1"/>
  <c r="J11" i="17"/>
  <c r="M11" i="17" s="1"/>
  <c r="J12" i="17"/>
  <c r="M12" i="17" s="1"/>
  <c r="J13" i="17"/>
  <c r="M13" i="17" s="1"/>
  <c r="J14" i="17"/>
  <c r="M14" i="17" s="1"/>
  <c r="J15" i="17"/>
  <c r="M15" i="17" s="1"/>
  <c r="J16" i="17"/>
  <c r="M16" i="17" s="1"/>
  <c r="J17" i="17"/>
  <c r="M17" i="17" s="1"/>
  <c r="J18" i="17"/>
  <c r="M18" i="17" s="1"/>
  <c r="J19" i="17"/>
  <c r="M19" i="17" s="1"/>
  <c r="J20" i="17"/>
  <c r="M20" i="17" s="1"/>
  <c r="J21" i="17"/>
  <c r="M21" i="17" s="1"/>
  <c r="J22" i="17"/>
  <c r="M22" i="17" s="1"/>
  <c r="J23" i="17"/>
  <c r="M23" i="17" s="1"/>
  <c r="J24" i="17"/>
  <c r="M24" i="17" s="1"/>
  <c r="J25" i="17"/>
  <c r="M25" i="17" s="1"/>
  <c r="J26" i="17"/>
  <c r="M26" i="17" s="1"/>
  <c r="J27" i="17"/>
  <c r="M27" i="17" s="1"/>
  <c r="J28" i="17"/>
  <c r="M28" i="17" s="1"/>
  <c r="J29" i="17"/>
  <c r="M29" i="17" s="1"/>
  <c r="J30" i="17"/>
  <c r="M30" i="17" s="1"/>
  <c r="J31" i="17"/>
  <c r="M31" i="17" s="1"/>
  <c r="J32" i="17"/>
  <c r="M32" i="17" s="1"/>
  <c r="J33" i="17"/>
  <c r="M33" i="17" s="1"/>
  <c r="J5" i="17"/>
  <c r="M5" i="17" s="1"/>
  <c r="M8" i="17" l="1"/>
  <c r="K8" i="17"/>
  <c r="L31" i="17"/>
  <c r="K31" i="17"/>
  <c r="K19" i="17"/>
  <c r="L19" i="17"/>
  <c r="K11" i="17"/>
  <c r="L11" i="17"/>
  <c r="K26" i="17"/>
  <c r="L26" i="17"/>
  <c r="L22" i="17"/>
  <c r="K22" i="17"/>
  <c r="K18" i="17"/>
  <c r="L18" i="17"/>
  <c r="K14" i="17"/>
  <c r="L14" i="17"/>
  <c r="K10" i="17"/>
  <c r="L10" i="17"/>
  <c r="K6" i="17"/>
  <c r="L6" i="17"/>
  <c r="K27" i="17"/>
  <c r="L27" i="17"/>
  <c r="K23" i="17"/>
  <c r="L23" i="17"/>
  <c r="L15" i="17"/>
  <c r="K15" i="17"/>
  <c r="L7" i="17"/>
  <c r="K7" i="17"/>
  <c r="K30" i="17"/>
  <c r="L30" i="17"/>
  <c r="K33" i="17"/>
  <c r="L33" i="17"/>
  <c r="K29" i="17"/>
  <c r="L29" i="17"/>
  <c r="K25" i="17"/>
  <c r="L25" i="17"/>
  <c r="K17" i="17"/>
  <c r="L17" i="17"/>
  <c r="K13" i="17"/>
  <c r="L13" i="17"/>
  <c r="L9" i="17"/>
  <c r="K9" i="17"/>
  <c r="L5" i="17"/>
  <c r="K5" i="17"/>
  <c r="L32" i="17"/>
  <c r="K32" i="17"/>
  <c r="L28" i="17"/>
  <c r="K28" i="17"/>
  <c r="K24" i="17"/>
  <c r="L24" i="17"/>
  <c r="L20" i="17"/>
  <c r="K20" i="17"/>
  <c r="K16" i="17"/>
  <c r="L16" i="17"/>
  <c r="L12" i="17"/>
  <c r="K12" i="17"/>
  <c r="L8" i="17"/>
  <c r="K21" i="17"/>
  <c r="L21" i="17"/>
  <c r="B6" i="15" l="1"/>
  <c r="B4" i="15"/>
  <c r="B7" i="15"/>
  <c r="B8" i="15"/>
  <c r="B3" i="15"/>
  <c r="B5" i="15"/>
  <c r="B2" i="15"/>
  <c r="G2" i="15"/>
  <c r="H2" i="15"/>
  <c r="H8" i="15" l="1"/>
  <c r="G8" i="15"/>
  <c r="F8" i="15"/>
  <c r="E8" i="15"/>
  <c r="D8" i="15"/>
  <c r="C8" i="15"/>
  <c r="H7" i="15"/>
  <c r="G7" i="15"/>
  <c r="F7" i="15"/>
  <c r="E7" i="15"/>
  <c r="D7" i="15"/>
  <c r="C7" i="15"/>
  <c r="H4" i="15"/>
  <c r="G4" i="15"/>
  <c r="F4" i="15"/>
  <c r="E4" i="15"/>
  <c r="D4" i="15"/>
  <c r="C4" i="15"/>
  <c r="H6" i="15"/>
  <c r="G6" i="15"/>
  <c r="F6" i="15"/>
  <c r="E6" i="15"/>
  <c r="D6" i="15"/>
  <c r="C6" i="15"/>
  <c r="H5" i="15"/>
  <c r="G5" i="15"/>
  <c r="F5" i="15"/>
  <c r="E5" i="15"/>
  <c r="D5" i="15"/>
  <c r="C5" i="15"/>
  <c r="H3" i="15"/>
  <c r="G3" i="15"/>
  <c r="F3" i="15"/>
  <c r="E3" i="15"/>
  <c r="D3" i="15"/>
  <c r="C3" i="15"/>
  <c r="F2" i="15"/>
  <c r="E2" i="15"/>
  <c r="D2" i="15"/>
  <c r="C2" i="15"/>
</calcChain>
</file>

<file path=xl/sharedStrings.xml><?xml version="1.0" encoding="utf-8"?>
<sst xmlns="http://schemas.openxmlformats.org/spreadsheetml/2006/main" count="440" uniqueCount="386">
  <si>
    <t>Issue Log</t>
  </si>
  <si>
    <t>Date</t>
  </si>
  <si>
    <t xml:space="preserve">Responsible team member </t>
  </si>
  <si>
    <t>Due date</t>
  </si>
  <si>
    <t>Change Requests</t>
  </si>
  <si>
    <t>Impact Analysis</t>
  </si>
  <si>
    <t>Decision</t>
  </si>
  <si>
    <t>Approved or denied?</t>
  </si>
  <si>
    <t>Date raised</t>
  </si>
  <si>
    <t>Raised by</t>
  </si>
  <si>
    <t>Description of issue</t>
  </si>
  <si>
    <t>Current status</t>
  </si>
  <si>
    <t>Date identified</t>
  </si>
  <si>
    <t>Author</t>
  </si>
  <si>
    <t>ID</t>
  </si>
  <si>
    <t>Comments</t>
  </si>
  <si>
    <t xml:space="preserve">Change Log </t>
  </si>
  <si>
    <t>Description of change request</t>
  </si>
  <si>
    <t>Action required</t>
  </si>
  <si>
    <t>Closed</t>
  </si>
  <si>
    <t>ACTIONS</t>
  </si>
  <si>
    <t>DECISIONS</t>
  </si>
  <si>
    <t>ISSUES</t>
  </si>
  <si>
    <t>CHANGES</t>
  </si>
  <si>
    <t>LESSONS LEARNED</t>
  </si>
  <si>
    <t>RISKS</t>
  </si>
  <si>
    <t>Decision required</t>
  </si>
  <si>
    <t>Monitor</t>
  </si>
  <si>
    <t>Escalated</t>
  </si>
  <si>
    <t>ASSUMPTIONS</t>
  </si>
  <si>
    <t>Action description</t>
  </si>
  <si>
    <t>Risk Description</t>
  </si>
  <si>
    <t>Likelihood</t>
  </si>
  <si>
    <t>Impact</t>
  </si>
  <si>
    <t>Certain</t>
  </si>
  <si>
    <t>Likely</t>
  </si>
  <si>
    <t>Possible</t>
  </si>
  <si>
    <t>Unlikely</t>
  </si>
  <si>
    <t>Rare</t>
  </si>
  <si>
    <t>Insignificant</t>
  </si>
  <si>
    <t>Minor</t>
  </si>
  <si>
    <t>Moderate</t>
  </si>
  <si>
    <t>Major</t>
  </si>
  <si>
    <t>Severe</t>
  </si>
  <si>
    <t>Low</t>
  </si>
  <si>
    <t>Medium</t>
  </si>
  <si>
    <t>High</t>
  </si>
  <si>
    <t>Extreme</t>
  </si>
  <si>
    <t>How to use this tool</t>
  </si>
  <si>
    <t xml:space="preserve"> Name:</t>
  </si>
  <si>
    <t xml:space="preserve"> Manager:</t>
  </si>
  <si>
    <t xml:space="preserve"> Sponsor:</t>
  </si>
  <si>
    <t>Causes</t>
  </si>
  <si>
    <t>Any other comments?</t>
  </si>
  <si>
    <r>
      <t xml:space="preserve">Lesson 
</t>
    </r>
    <r>
      <rPr>
        <i/>
        <sz val="11"/>
        <color theme="0"/>
        <rFont val="Calibri"/>
        <family val="2"/>
        <scheme val="minor"/>
      </rPr>
      <t>- What insight or learning has been gained?</t>
    </r>
  </si>
  <si>
    <r>
      <t xml:space="preserve">Recommendations for this project/program
</t>
    </r>
    <r>
      <rPr>
        <i/>
        <sz val="11"/>
        <color theme="0"/>
        <rFont val="Calibri"/>
        <family val="2"/>
        <scheme val="minor"/>
      </rPr>
      <t>- In light of this insight, what should be done differently for the remainder of this project?</t>
    </r>
  </si>
  <si>
    <r>
      <t xml:space="preserve">Share history
</t>
    </r>
    <r>
      <rPr>
        <i/>
        <sz val="11"/>
        <color theme="0"/>
        <rFont val="Calibri"/>
        <family val="2"/>
        <scheme val="minor"/>
      </rPr>
      <t>- Date and person/s communicated with</t>
    </r>
  </si>
  <si>
    <r>
      <t xml:space="preserve">Sharing of lesson learned
</t>
    </r>
    <r>
      <rPr>
        <i/>
        <sz val="11"/>
        <color theme="0"/>
        <rFont val="Calibri"/>
        <family val="2"/>
        <scheme val="minor"/>
      </rPr>
      <t>- What other programs/ projects/ teams could benefit from this insight/learning?</t>
    </r>
  </si>
  <si>
    <r>
      <t>Impact on project</t>
    </r>
    <r>
      <rPr>
        <sz val="11"/>
        <color theme="0"/>
        <rFont val="Calibri"/>
        <family val="2"/>
        <scheme val="minor"/>
      </rPr>
      <t xml:space="preserve">
(current and potential)</t>
    </r>
  </si>
  <si>
    <r>
      <t>Impact on organisation</t>
    </r>
    <r>
      <rPr>
        <sz val="11"/>
        <color theme="0"/>
        <rFont val="Calibri"/>
        <family val="2"/>
        <scheme val="minor"/>
      </rPr>
      <t xml:space="preserve">
(current and potential)</t>
    </r>
  </si>
  <si>
    <r>
      <t xml:space="preserve">The Pro's
</t>
    </r>
    <r>
      <rPr>
        <i/>
        <sz val="11"/>
        <color theme="0"/>
        <rFont val="Calibri"/>
        <family val="2"/>
        <scheme val="minor"/>
      </rPr>
      <t xml:space="preserve">- Reasons to approve the change
- Positive impact on the project, product, organisation, and/or stakeholders
- Potential new opportunities and benefits </t>
    </r>
  </si>
  <si>
    <r>
      <t xml:space="preserve">The Con's
</t>
    </r>
    <r>
      <rPr>
        <i/>
        <sz val="11"/>
        <color theme="0"/>
        <rFont val="Calibri"/>
        <family val="2"/>
        <scheme val="minor"/>
      </rPr>
      <t>- Reasons NOT to approve the change
- Negative impact on project, product, organisation, and/or stakeholders
- Potential new threats</t>
    </r>
  </si>
  <si>
    <t>Decision maker</t>
  </si>
  <si>
    <t>Date added</t>
  </si>
  <si>
    <t>Person responsible</t>
  </si>
  <si>
    <r>
      <t xml:space="preserve">Background
</t>
    </r>
    <r>
      <rPr>
        <i/>
        <sz val="11"/>
        <color theme="0"/>
        <rFont val="Calibri"/>
        <family val="2"/>
        <scheme val="minor"/>
      </rPr>
      <t>- What happened? Describe the context in which the lesson was learned.</t>
    </r>
  </si>
  <si>
    <t xml:space="preserve"> ID:</t>
  </si>
  <si>
    <t>RADICAL Register</t>
  </si>
  <si>
    <t>Clarification required</t>
  </si>
  <si>
    <t>Select from drop-down options</t>
  </si>
  <si>
    <t>What are the possible causes, triggers or hazards that might lead to the risk occurring? What might make it more likely for  the event to happen?</t>
  </si>
  <si>
    <t xml:space="preserve">Description </t>
  </si>
  <si>
    <t>Assumption or Constraint?</t>
  </si>
  <si>
    <t>EXPECTED RISK RESPONSE</t>
  </si>
  <si>
    <t>When was the risk added to this register?</t>
  </si>
  <si>
    <t>What is the likelihood of the risk occurring, despite existing controls?</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</si>
  <si>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</si>
  <si>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</si>
  <si>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</si>
  <si>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</si>
  <si>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</si>
  <si>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</si>
  <si>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</si>
  <si>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</si>
  <si>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</si>
  <si>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</si>
  <si>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</si>
  <si>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</si>
  <si>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</si>
  <si>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</si>
  <si>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</si>
  <si>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</si>
  <si>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</si>
  <si>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</si>
  <si>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</si>
  <si>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</si>
  <si>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</si>
  <si>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</si>
  <si>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</si>
  <si>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</si>
  <si>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</si>
  <si>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</si>
  <si>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</si>
  <si>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</si>
  <si>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</si>
  <si>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</si>
  <si>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</si>
  <si>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</si>
  <si>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</si>
  <si>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</si>
  <si>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</si>
  <si>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</si>
  <si>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</si>
  <si>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</si>
  <si>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</si>
  <si>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</si>
  <si>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</si>
  <si>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</si>
  <si>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</si>
  <si>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</si>
  <si>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</si>
  <si>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</si>
  <si>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</si>
  <si>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</si>
  <si>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</si>
  <si>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</si>
  <si>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</si>
  <si>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</si>
  <si>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</si>
  <si>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</si>
  <si>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</si>
  <si>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</si>
  <si>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</si>
  <si>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</si>
  <si>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</si>
  <si>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</si>
  <si>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</si>
  <si>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</si>
  <si>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</si>
  <si>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</si>
  <si>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</si>
  <si>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</si>
  <si>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</si>
  <si>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</si>
  <si>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</si>
  <si>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</si>
  <si>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</si>
  <si>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</si>
  <si>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</si>
  <si>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</si>
  <si>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</si>
  <si>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</si>
  <si>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</si>
  <si>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</si>
  <si>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</si>
  <si>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</si>
  <si>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</si>
  <si>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</si>
  <si>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</si>
  <si>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</si>
  <si>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</si>
  <si>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</si>
  <si>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</si>
  <si>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</si>
  <si>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</si>
  <si>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Decision Register</t>
  </si>
  <si>
    <t>Action Register</t>
  </si>
  <si>
    <t>Risk Register</t>
  </si>
  <si>
    <t>CR1</t>
  </si>
  <si>
    <t>Change Request ID</t>
  </si>
  <si>
    <t>CR2</t>
  </si>
  <si>
    <t>CR3</t>
  </si>
  <si>
    <t>CR4</t>
  </si>
  <si>
    <t>CR5</t>
  </si>
  <si>
    <t>CR6</t>
  </si>
  <si>
    <t>CR7</t>
  </si>
  <si>
    <t>CR8</t>
  </si>
  <si>
    <t>CR9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</si>
  <si>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</si>
  <si>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</si>
  <si>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</si>
  <si>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</si>
  <si>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</si>
  <si>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</si>
  <si>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</si>
  <si>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</si>
  <si>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</si>
  <si>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</si>
  <si>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</si>
  <si>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</si>
  <si>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</si>
  <si>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</si>
  <si>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</si>
  <si>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</si>
  <si>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</si>
  <si>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</si>
  <si>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</si>
  <si>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</si>
  <si>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</si>
  <si>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Added by</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</si>
  <si>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</si>
  <si>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</si>
  <si>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</si>
  <si>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</si>
  <si>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</si>
  <si>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</si>
  <si>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</si>
  <si>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</si>
  <si>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</si>
  <si>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</si>
  <si>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</si>
  <si>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</si>
  <si>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</si>
  <si>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</si>
  <si>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</si>
  <si>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</si>
  <si>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</si>
  <si>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</si>
  <si>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</si>
  <si>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</si>
  <si>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</si>
  <si>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</si>
  <si>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</si>
  <si>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</si>
  <si>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</si>
  <si>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</si>
  <si>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</si>
  <si>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</si>
  <si>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</si>
  <si>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</si>
  <si>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AC1</t>
  </si>
  <si>
    <t>AC2</t>
  </si>
  <si>
    <t>AC3</t>
  </si>
  <si>
    <t>AC4</t>
  </si>
  <si>
    <t>AC5</t>
  </si>
  <si>
    <t>AC6</t>
  </si>
  <si>
    <t>AC7</t>
  </si>
  <si>
    <t>AC8</t>
  </si>
  <si>
    <t>AC9</t>
  </si>
  <si>
    <t>AC10</t>
  </si>
  <si>
    <t>AC11</t>
  </si>
  <si>
    <t>AC12</t>
  </si>
  <si>
    <t>AC13</t>
  </si>
  <si>
    <t>AC14</t>
  </si>
  <si>
    <t>AC15</t>
  </si>
  <si>
    <t>AC16</t>
  </si>
  <si>
    <t>AC17</t>
  </si>
  <si>
    <t>AC18</t>
  </si>
  <si>
    <t>AC19</t>
  </si>
  <si>
    <t>AC20</t>
  </si>
  <si>
    <t>AC21</t>
  </si>
  <si>
    <t>AC22</t>
  </si>
  <si>
    <t>AC23</t>
  </si>
  <si>
    <t>AC24</t>
  </si>
  <si>
    <t>AC25</t>
  </si>
  <si>
    <t>AC26</t>
  </si>
  <si>
    <t>AC27</t>
  </si>
  <si>
    <t>AC28</t>
  </si>
  <si>
    <t>AC29</t>
  </si>
  <si>
    <t>AC30</t>
  </si>
  <si>
    <r>
      <t>Response</t>
    </r>
    <r>
      <rPr>
        <i/>
        <sz val="11"/>
        <color theme="0"/>
        <rFont val="Calibri"/>
        <family val="2"/>
        <scheme val="minor"/>
      </rPr>
      <t xml:space="preserve"> 
- What (if anything) will be done to confirm the assumption or work around the constraint?</t>
    </r>
  </si>
  <si>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</si>
  <si>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</si>
  <si>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</si>
  <si>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</si>
  <si>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</si>
  <si>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</si>
  <si>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</si>
  <si>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</si>
  <si>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</si>
  <si>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</si>
  <si>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</si>
  <si>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</si>
  <si>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</si>
  <si>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</si>
  <si>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</si>
  <si>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</si>
  <si>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</si>
  <si>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</si>
  <si>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</si>
  <si>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</si>
  <si>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</si>
  <si>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</si>
  <si>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</si>
  <si>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</si>
  <si>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</si>
  <si>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</si>
  <si>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</si>
  <si>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</si>
  <si>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</si>
  <si>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</si>
  <si>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r>
      <t xml:space="preserve">Recommendations for others
</t>
    </r>
    <r>
      <rPr>
        <i/>
        <sz val="11"/>
        <color theme="0"/>
        <rFont val="Calibri"/>
        <family val="2"/>
        <scheme val="minor"/>
      </rPr>
      <t>- What should be done differently on future projects? What should project managers be mindful of in future?</t>
    </r>
  </si>
  <si>
    <t>Project</t>
  </si>
  <si>
    <t>Assumptions &amp; Constraints Log</t>
  </si>
  <si>
    <t>What would be the level of impact if the risk was to occur?</t>
  </si>
  <si>
    <t>Lessons Learned Register</t>
  </si>
  <si>
    <t>Consequences of NOT approving the change</t>
  </si>
  <si>
    <t>Stakeholders consulted/involved in Impact Analysis</t>
  </si>
  <si>
    <t>Date of decision</t>
  </si>
  <si>
    <t>Likely impact on broader community, customers, environment, reputation</t>
  </si>
  <si>
    <t>Team member responsible for implementing RS</t>
  </si>
  <si>
    <t>Response strategy (RS)</t>
  </si>
  <si>
    <t>Approved budget for RS</t>
  </si>
  <si>
    <t>Due date for RS</t>
  </si>
  <si>
    <t>Date made</t>
  </si>
  <si>
    <t xml:space="preserve">Description of decision </t>
  </si>
  <si>
    <t>Decision maker/s (authoriser/s)</t>
  </si>
  <si>
    <t>Directions on expected actions to manage risk (auto-populated)</t>
  </si>
  <si>
    <t>Direction to complete Risk Treament Strategy (auto- populated)</t>
  </si>
  <si>
    <t xml:space="preserve">Risk Treatment Strategy (RTS) </t>
  </si>
  <si>
    <t>Direction to inform the sponsor immediately (auto-populated)</t>
  </si>
  <si>
    <t>Revised level of risk (auto-populated)</t>
  </si>
  <si>
    <t>Escalation required</t>
  </si>
  <si>
    <t xml:space="preserve">This tool is used to capture actionable items that need to be followed up on throughout the project life cycle. These items are in addition to the work outlined in the Project Plan/PMP. Record the status of each item in each tab by selecting one of the options in the drop-down list in the "Status" column. This will automatically generate columns on this "Summary" tab, enabling the team to view such items in a central location, and focus on resolving each item (changing it to "monitor" or "closed" as appropriate), which will result in lowering the columns in the summary chart below. </t>
  </si>
  <si>
    <t>Stakeholders consulted</t>
  </si>
  <si>
    <t>Who has been consulted / involved in the analysis of this risk and development of the RTS?</t>
  </si>
  <si>
    <t>Risk category</t>
  </si>
  <si>
    <t>Risk Categories</t>
  </si>
  <si>
    <t>Risk Responses- directions to the project manager/team</t>
  </si>
  <si>
    <t>Safety</t>
  </si>
  <si>
    <t>Environmental</t>
  </si>
  <si>
    <t>Budget</t>
  </si>
  <si>
    <t>Schedule</t>
  </si>
  <si>
    <t>Benefits Realisation</t>
  </si>
  <si>
    <t>Reputational</t>
  </si>
  <si>
    <t>Legal</t>
  </si>
  <si>
    <t>Community</t>
  </si>
  <si>
    <t xml:space="preserve">Technical </t>
  </si>
  <si>
    <t xml:space="preserve">Stakeholder </t>
  </si>
  <si>
    <t>Risk Level classification</t>
  </si>
  <si>
    <t>Which category best reflects this risk?</t>
  </si>
  <si>
    <t>Threat</t>
  </si>
  <si>
    <t>Opportunity</t>
  </si>
  <si>
    <t>Risk Type</t>
  </si>
  <si>
    <t>Risk type</t>
  </si>
  <si>
    <t>Is the risk an opportunity or threat?</t>
  </si>
  <si>
    <t>RISK DESCRIPTION</t>
  </si>
  <si>
    <t>R#</t>
  </si>
  <si>
    <t>Impacted aspects of project</t>
  </si>
  <si>
    <t>Which outcome/s, objective/s and deliverable/s does the risk impact?</t>
  </si>
  <si>
    <t>Impact description</t>
  </si>
  <si>
    <t>Risk owner</t>
  </si>
  <si>
    <t>Who is accountable for management of this risk?</t>
  </si>
  <si>
    <t>Fallback plan</t>
  </si>
  <si>
    <t>RISK RESPONSE PLAN</t>
  </si>
  <si>
    <t>Pre-treatment level of risk  (auto- populated)</t>
  </si>
  <si>
    <t>Initial Risk Level</t>
  </si>
  <si>
    <t xml:space="preserve">Consequence </t>
  </si>
  <si>
    <t>Residual Likelihood</t>
  </si>
  <si>
    <t>Residual Consequence</t>
  </si>
  <si>
    <t>Residual Risk Level</t>
  </si>
  <si>
    <t>INITIAL RISK ASSESSMENT</t>
  </si>
  <si>
    <t>RESIDUAL RISK ASSESSMENT</t>
  </si>
  <si>
    <t>Expected Response</t>
  </si>
  <si>
    <t xml:space="preserve">Need for a Risk Treatment Strategy (RTS) </t>
  </si>
  <si>
    <t>Need for escalation (reporting by exception)</t>
  </si>
  <si>
    <t>Due date for RTS implementation (planned)</t>
  </si>
  <si>
    <t>Date RTS completed (actual)</t>
  </si>
  <si>
    <t>What impacts and consequences might arise if the risk were to occur?</t>
  </si>
  <si>
    <t>Expected likelihood of the risk occuring, after the RTS has been implemented</t>
  </si>
  <si>
    <t xml:space="preserve">Yes - inform the sponsor by email within 24 hours. </t>
  </si>
  <si>
    <t>Yes - inform the sponsor by email within 3 working days.</t>
  </si>
  <si>
    <t>No, but continue to monitor risk in the RADICAL Register</t>
  </si>
  <si>
    <t>No, but include risk and RTS (if any) on next Status Report</t>
  </si>
  <si>
    <t>Risk to be managed by project manager through routine procedures.</t>
  </si>
  <si>
    <t>A treatment strategy is recommended and at the discretion of the project manager.</t>
  </si>
  <si>
    <t>A detailed treatment strategy must be developed and implemented as soon as practical.</t>
  </si>
  <si>
    <t xml:space="preserve">Risk requires urgent action! A detailed treatment strategy must be developed immediately, with treatments implemented ASAP. </t>
  </si>
  <si>
    <t>Level</t>
  </si>
  <si>
    <t>Need for Escalation</t>
  </si>
  <si>
    <t>Expected response</t>
  </si>
  <si>
    <t>insert picture</t>
  </si>
  <si>
    <t xml:space="preserve"> = auto-populated, do not delete content</t>
  </si>
  <si>
    <t>Next step</t>
  </si>
  <si>
    <t>Due date for next step</t>
  </si>
  <si>
    <t xml:space="preserve">Budget for fallback plan </t>
  </si>
  <si>
    <t>How much contingency funding is reserved in case the risk occurs and the fallback plan needs to be implemented?</t>
  </si>
  <si>
    <t>Actual date RTS implementation was complete</t>
  </si>
  <si>
    <t xml:space="preserve">Due date for RTS to be fully implemented </t>
  </si>
  <si>
    <t>Due date for next action?</t>
  </si>
  <si>
    <t>FALLBACK PLAN</t>
  </si>
  <si>
    <t>If the risk eventuates, what action must be taken by the team? Who must be informed and involved in issue management?</t>
  </si>
  <si>
    <t>What do you intend to do to treat this risk and reduce its rating? (detail strategies to avoid, mitigate, transfer, escalate and/or accept the risk)</t>
  </si>
  <si>
    <t>What is the next action to be taken to implement the RTS?</t>
  </si>
  <si>
    <t>Expected impact if the risk was to occur, with risk controls in place (including controls in the RTS and pre-existing/operational controls)</t>
  </si>
  <si>
    <t xml:space="preserve">Describe an event that might happen that would be good (opportunity) or bad (threat) for the project, its stakeholders or the broader community and environment?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</si>
</sst>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9]dddd\,\ dd\ mmm\ yyyy;@"/>
    <numFmt numFmtId="165" formatCode="[$-C09]dd\-mmm\-yy;@"/>
    <numFmt numFmtId="166" formatCode="d/m/yyyy;@"/>
    <numFmt numFmtId="168" formatCode="&quot;$&quot;#,##0"/>
  </numFmts>
  <fonts count="34" x14ac:knownFonts="1">
    <font>
      <sz val="11"/>
      <color theme="1"/>
      <name val="Calibri"/>
      <family val="2"/>
      <scheme val="minor"/>
    </font>
    <font>
      <sz val="11"/>
      <color theme="1"/>
      <name val="Calibri"/>
      <family val="2"/>
      <scheme val="minor"/>
    </font>
    <font>
      <u/>
      <sz val="10"/>
      <color indexed="12"/>
      <name val="Arial"/>
      <family val="2"/>
    </font>
    <font>
      <sz val="20"/>
      <color theme="1"/>
      <name val="Calibri"/>
      <family val="2"/>
      <scheme val="minor"/>
    </font>
    <font>
      <sz val="10"/>
      <name val="Arial"/>
      <family val="2"/>
    </font>
    <font>
      <sz val="12"/>
      <color theme="1"/>
      <name val="Calibri"/>
      <family val="2"/>
      <scheme val="minor"/>
    </font>
    <font>
      <b/>
      <sz val="11"/>
      <color rgb="FF0070C0"/>
      <name val="Calibri"/>
      <family val="2"/>
      <scheme val="minor"/>
    </font>
    <font>
      <sz val="11"/>
      <name val="Calibri"/>
      <family val="2"/>
    </font>
    <font>
      <b/>
      <sz val="12"/>
      <name val="Calibri"/>
      <family val="2"/>
      <scheme val="minor"/>
    </font>
    <font>
      <sz val="22"/>
      <color rgb="FF0070C0"/>
      <name val="Calibri"/>
      <family val="2"/>
      <scheme val="minor"/>
    </font>
    <font>
      <sz val="11"/>
      <color theme="1" tint="0.499984740745262"/>
      <name val="Calibri"/>
      <family val="2"/>
      <scheme val="minor"/>
    </font>
    <font>
      <sz val="8"/>
      <color theme="1" tint="0.499984740745262"/>
      <name val="Calibri"/>
      <family val="2"/>
      <scheme val="minor"/>
    </font>
    <font>
      <b/>
      <sz val="11"/>
      <name val="Calibri"/>
      <family val="2"/>
      <scheme val="minor"/>
    </font>
    <font>
      <b/>
      <sz val="24"/>
      <color rgb="FF00B0F0"/>
      <name val="Calibri"/>
      <family val="2"/>
      <scheme val="minor"/>
    </font>
    <font>
      <b/>
      <sz val="11"/>
      <color theme="1"/>
      <name val="Calibri"/>
      <family val="2"/>
      <scheme val="minor"/>
    </font>
    <font>
      <u/>
      <sz val="22"/>
      <color rgb="FF0070C0"/>
      <name val="Calibri"/>
      <family val="2"/>
      <scheme val="minor"/>
    </font>
    <font>
      <b/>
      <sz val="12"/>
      <color theme="0"/>
      <name val="Arial"/>
      <family val="2"/>
    </font>
    <font>
      <sz val="9"/>
      <name val="Calibri"/>
      <family val="2"/>
      <scheme val="minor"/>
    </font>
    <font>
      <b/>
      <sz val="11"/>
      <color theme="0"/>
      <name val="Calibri"/>
      <family val="2"/>
    </font>
    <font>
      <b/>
      <sz val="11"/>
      <color theme="0"/>
      <name val="Calibri"/>
      <family val="2"/>
      <scheme val="minor"/>
    </font>
    <font>
      <sz val="11"/>
      <color theme="0"/>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i/>
      <sz val="11"/>
      <color theme="0"/>
      <name val="Calibri"/>
      <family val="2"/>
      <scheme val="minor"/>
    </font>
    <font>
      <sz val="10"/>
      <name val="Calibri"/>
      <family val="2"/>
      <scheme val="minor"/>
    </font>
    <font>
      <sz val="10"/>
      <color theme="1"/>
      <name val="Calibri"/>
      <family val="2"/>
      <scheme val="minor"/>
    </font>
    <font>
      <sz val="10"/>
      <name val="Calibri"/>
      <family val="2"/>
    </font>
    <font>
      <sz val="24"/>
      <color rgb="FF00B0F0"/>
      <name val="Calibri"/>
      <family val="2"/>
      <scheme val="minor"/>
    </font>
    <font>
      <sz val="28"/>
      <color rgb="FF00B0F0"/>
      <name val="Calibri"/>
      <family val="2"/>
      <scheme val="minor"/>
    </font>
    <font>
      <sz val="10"/>
      <color theme="0"/>
      <name val="Calibri"/>
      <family val="2"/>
      <scheme val="minor"/>
    </font>
    <font>
      <i/>
      <sz val="11"/>
      <color theme="1" tint="0.499984740745262"/>
      <name val="Calibri"/>
      <family val="2"/>
      <scheme val="minor"/>
    </font>
    <font>
      <sz val="12"/>
      <name val="Calibri"/>
      <family val="2"/>
      <scheme val="minor"/>
    </font>
    <font>
      <b/>
      <u/>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1" tint="0.499984740745262"/>
        <bgColor indexed="64"/>
      </patternFill>
    </fill>
    <fill>
      <patternFill patternType="solid">
        <fgColor theme="7"/>
        <bgColor indexed="64"/>
      </patternFill>
    </fill>
    <fill>
      <patternFill patternType="solid">
        <fgColor theme="2"/>
        <bgColor indexed="64"/>
      </patternFill>
    </fill>
  </fills>
  <borders count="50">
    <border>
      <left/>
      <right/>
      <top/>
      <bottom/>
      <diagonal/>
    </border>
    <border>
      <left/>
      <right style="thin">
        <color indexed="64"/>
      </right>
      <top/>
      <bottom/>
      <diagonal/>
    </border>
    <border>
      <left/>
      <right/>
      <top/>
      <bottom style="medium">
        <color indexed="64"/>
      </bottom>
      <diagonal/>
    </border>
    <border>
      <left/>
      <right/>
      <top/>
      <bottom style="medium">
        <color rgb="FF00B0F0"/>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rgb="FF00B0F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top style="medium">
        <color theme="0"/>
      </top>
      <bottom/>
      <diagonal/>
    </border>
    <border>
      <left/>
      <right style="medium">
        <color theme="0"/>
      </right>
      <top/>
      <bottom/>
      <diagonal/>
    </border>
    <border>
      <left/>
      <right/>
      <top/>
      <bottom style="medium">
        <color theme="0"/>
      </bottom>
      <diagonal/>
    </border>
    <border>
      <left/>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1"/>
      </left>
      <right style="thin">
        <color theme="1"/>
      </right>
      <top style="thin">
        <color theme="1"/>
      </top>
      <bottom style="medium">
        <color indexed="64"/>
      </bottom>
      <diagonal/>
    </border>
    <border>
      <left style="thin">
        <color theme="1"/>
      </left>
      <right style="thin">
        <color theme="1"/>
      </right>
      <top style="thin">
        <color theme="0" tint="-0.14996795556505021"/>
      </top>
      <bottom style="thin">
        <color theme="0" tint="-0.14996795556505021"/>
      </bottom>
      <diagonal/>
    </border>
    <border>
      <left/>
      <right style="thin">
        <color theme="1"/>
      </right>
      <top style="thin">
        <color theme="1"/>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thin">
        <color theme="1"/>
      </right>
      <top/>
      <bottom style="thin">
        <color theme="0" tint="-0.14996795556505021"/>
      </bottom>
      <diagonal/>
    </border>
    <border>
      <left/>
      <right style="thin">
        <color theme="1"/>
      </right>
      <top style="thin">
        <color theme="0" tint="-0.14996795556505021"/>
      </top>
      <bottom style="thin">
        <color theme="0" tint="-0.14996795556505021"/>
      </bottom>
      <diagonal/>
    </border>
    <border>
      <left style="thin">
        <color indexed="64"/>
      </left>
      <right style="thin">
        <color indexed="64"/>
      </right>
      <top/>
      <bottom/>
      <diagonal/>
    </border>
    <border>
      <left/>
      <right style="thin">
        <color theme="0" tint="-0.14996795556505021"/>
      </right>
      <top style="thin">
        <color theme="0" tint="-0.1499679555650502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1"/>
      </left>
      <right style="thin">
        <color theme="1"/>
      </right>
      <top/>
      <bottom style="thin">
        <color theme="0" tint="-0.14996795556505021"/>
      </bottom>
      <diagonal/>
    </border>
    <border>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4">
    <xf numFmtId="0" fontId="0" fillId="0" borderId="0"/>
    <xf numFmtId="164" fontId="2" fillId="0" borderId="0" applyNumberFormat="0" applyFill="0" applyBorder="0" applyAlignment="0" applyProtection="0">
      <alignment vertical="top"/>
      <protection locked="0"/>
    </xf>
    <xf numFmtId="164" fontId="4" fillId="0" borderId="0"/>
    <xf numFmtId="0" fontId="4" fillId="0" borderId="0"/>
  </cellStyleXfs>
  <cellXfs count="164">
    <xf numFmtId="0" fontId="0" fillId="0" borderId="0" xfId="0"/>
    <xf numFmtId="0" fontId="0" fillId="0" borderId="0" xfId="0" applyFill="1"/>
    <xf numFmtId="0" fontId="5" fillId="0" borderId="0" xfId="0" applyFont="1" applyFill="1"/>
    <xf numFmtId="0" fontId="1" fillId="0" borderId="0" xfId="0" applyFont="1" applyFill="1" applyAlignment="1">
      <alignment horizontal="left" vertical="top" wrapText="1"/>
    </xf>
    <xf numFmtId="0" fontId="0" fillId="0" borderId="0" xfId="0" applyFill="1" applyAlignment="1">
      <alignment horizontal="left"/>
    </xf>
    <xf numFmtId="0" fontId="0" fillId="0" borderId="0" xfId="0" applyFont="1"/>
    <xf numFmtId="0" fontId="3"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xf numFmtId="0" fontId="13" fillId="0" borderId="0" xfId="0" applyFont="1" applyFill="1" applyBorder="1" applyAlignment="1">
      <alignment horizontal="left"/>
    </xf>
    <xf numFmtId="0" fontId="0" fillId="0" borderId="0" xfId="0" applyFill="1" applyBorder="1"/>
    <xf numFmtId="0" fontId="0" fillId="0" borderId="0" xfId="0" applyFont="1" applyFill="1" applyBorder="1"/>
    <xf numFmtId="0" fontId="9" fillId="0" borderId="0" xfId="0" applyFont="1" applyFill="1" applyBorder="1" applyAlignment="1">
      <alignment vertical="center"/>
    </xf>
    <xf numFmtId="0" fontId="0" fillId="0" borderId="0" xfId="0" applyFont="1" applyFill="1" applyBorder="1" applyAlignment="1">
      <alignment horizontal="center" vertical="top"/>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0" fillId="0" borderId="0" xfId="0" applyFont="1" applyFill="1" applyBorder="1" applyAlignment="1">
      <alignment horizontal="right" vertical="top"/>
    </xf>
    <xf numFmtId="164" fontId="7" fillId="0" borderId="0" xfId="2" applyFont="1" applyFill="1" applyBorder="1" applyAlignment="1">
      <alignment wrapText="1"/>
    </xf>
    <xf numFmtId="0" fontId="7" fillId="0" borderId="0" xfId="2" applyNumberFormat="1" applyFont="1" applyFill="1" applyBorder="1" applyAlignment="1">
      <alignment horizontal="left"/>
    </xf>
    <xf numFmtId="0" fontId="0" fillId="0" borderId="0" xfId="2" applyNumberFormat="1" applyFont="1" applyFill="1" applyBorder="1" applyAlignment="1">
      <alignment horizontal="left"/>
    </xf>
    <xf numFmtId="165" fontId="7" fillId="0" borderId="0" xfId="2" applyNumberFormat="1" applyFont="1" applyFill="1" applyBorder="1" applyAlignment="1">
      <alignment horizontal="left"/>
    </xf>
    <xf numFmtId="0" fontId="14" fillId="0" borderId="0"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vertical="top"/>
    </xf>
    <xf numFmtId="0" fontId="15" fillId="0" borderId="0" xfId="1" applyNumberFormat="1" applyFont="1" applyFill="1" applyBorder="1" applyAlignment="1" applyProtection="1">
      <alignment vertical="center"/>
    </xf>
    <xf numFmtId="0" fontId="0" fillId="0" borderId="0" xfId="0" applyFont="1" applyFill="1" applyBorder="1" applyAlignment="1"/>
    <xf numFmtId="0" fontId="7" fillId="0" borderId="3" xfId="2" applyNumberFormat="1" applyFont="1" applyFill="1" applyBorder="1" applyAlignment="1">
      <alignment horizontal="left"/>
    </xf>
    <xf numFmtId="0" fontId="0" fillId="0" borderId="3" xfId="2" applyNumberFormat="1" applyFont="1" applyFill="1" applyBorder="1" applyAlignment="1">
      <alignment horizontal="left"/>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18" fillId="0" borderId="0" xfId="0" applyFont="1" applyFill="1" applyBorder="1" applyAlignment="1">
      <alignment horizontal="left" vertical="center"/>
    </xf>
    <xf numFmtId="0" fontId="0" fillId="2"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0" borderId="5" xfId="0" applyFill="1" applyBorder="1"/>
    <xf numFmtId="0" fontId="0" fillId="0" borderId="6" xfId="0" applyFill="1" applyBorder="1"/>
    <xf numFmtId="0" fontId="0" fillId="0" borderId="7" xfId="0" applyFill="1" applyBorder="1"/>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 xfId="0" applyBorder="1"/>
    <xf numFmtId="0" fontId="20" fillId="0" borderId="0" xfId="0" applyFont="1"/>
    <xf numFmtId="0" fontId="0" fillId="0" borderId="1" xfId="0" applyFill="1" applyBorder="1"/>
    <xf numFmtId="0" fontId="19" fillId="3" borderId="0" xfId="2" applyNumberFormat="1" applyFont="1" applyFill="1" applyBorder="1" applyAlignment="1">
      <alignment horizontal="left" vertical="top" wrapText="1"/>
    </xf>
    <xf numFmtId="164" fontId="19" fillId="3" borderId="0" xfId="2" applyFont="1" applyFill="1" applyBorder="1" applyAlignment="1">
      <alignment vertical="top" wrapText="1"/>
    </xf>
    <xf numFmtId="164" fontId="19" fillId="3" borderId="0" xfId="2" applyNumberFormat="1" applyFont="1" applyFill="1" applyBorder="1" applyAlignment="1">
      <alignment vertical="top" wrapText="1"/>
    </xf>
    <xf numFmtId="164" fontId="12" fillId="12" borderId="0" xfId="2" applyNumberFormat="1" applyFont="1" applyFill="1" applyBorder="1" applyAlignment="1">
      <alignment vertical="top" wrapText="1"/>
    </xf>
    <xf numFmtId="0" fontId="21" fillId="3" borderId="0" xfId="2" applyNumberFormat="1" applyFont="1" applyFill="1" applyBorder="1" applyAlignment="1">
      <alignment horizontal="left" vertical="top" wrapText="1"/>
    </xf>
    <xf numFmtId="164" fontId="21" fillId="3" borderId="0" xfId="2" applyFont="1" applyFill="1" applyBorder="1" applyAlignment="1">
      <alignment vertical="top" wrapText="1"/>
    </xf>
    <xf numFmtId="164" fontId="21" fillId="3" borderId="0" xfId="2" applyNumberFormat="1" applyFont="1" applyFill="1" applyBorder="1" applyAlignment="1">
      <alignment vertical="top" wrapText="1"/>
    </xf>
    <xf numFmtId="164" fontId="8" fillId="12" borderId="0" xfId="2" applyNumberFormat="1" applyFont="1" applyFill="1" applyBorder="1" applyAlignment="1">
      <alignment vertical="top" wrapText="1"/>
    </xf>
    <xf numFmtId="164" fontId="19" fillId="3" borderId="0" xfId="2" applyNumberFormat="1" applyFont="1" applyFill="1" applyBorder="1" applyAlignment="1">
      <alignment horizontal="left" vertical="top" wrapText="1"/>
    </xf>
    <xf numFmtId="166" fontId="12" fillId="12" borderId="0" xfId="0" applyNumberFormat="1" applyFont="1" applyFill="1" applyBorder="1" applyAlignment="1">
      <alignment horizontal="left" vertical="top" wrapText="1"/>
    </xf>
    <xf numFmtId="0" fontId="19" fillId="3" borderId="27" xfId="0" applyNumberFormat="1" applyFont="1" applyFill="1" applyBorder="1" applyAlignment="1">
      <alignment horizontal="center" vertical="center" wrapText="1"/>
    </xf>
    <xf numFmtId="166" fontId="12" fillId="12" borderId="25" xfId="0" applyNumberFormat="1" applyFont="1" applyFill="1" applyBorder="1" applyAlignment="1">
      <alignment horizontal="center" vertical="center" wrapText="1"/>
    </xf>
    <xf numFmtId="0" fontId="19" fillId="3" borderId="0" xfId="0" applyFont="1" applyFill="1" applyBorder="1" applyAlignment="1">
      <alignment horizontal="center" vertical="center" wrapText="1"/>
    </xf>
    <xf numFmtId="0" fontId="26" fillId="0" borderId="0" xfId="0" applyFont="1"/>
    <xf numFmtId="0" fontId="25" fillId="4" borderId="19" xfId="2" applyNumberFormat="1" applyFont="1" applyFill="1" applyBorder="1" applyAlignment="1">
      <alignment horizontal="left" vertical="top" wrapText="1"/>
    </xf>
    <xf numFmtId="165" fontId="27" fillId="0" borderId="19" xfId="2" applyNumberFormat="1" applyFont="1" applyFill="1" applyBorder="1" applyAlignment="1">
      <alignment horizontal="left" vertical="center" wrapText="1"/>
    </xf>
    <xf numFmtId="0" fontId="27" fillId="0" borderId="19" xfId="2" applyNumberFormat="1" applyFont="1" applyFill="1" applyBorder="1" applyAlignment="1">
      <alignment horizontal="left" vertical="center" wrapText="1"/>
    </xf>
    <xf numFmtId="0" fontId="26" fillId="0" borderId="0" xfId="0" applyFont="1" applyFill="1"/>
    <xf numFmtId="164" fontId="27" fillId="0" borderId="0" xfId="2" applyFont="1" applyFill="1" applyAlignment="1">
      <alignment horizontal="left"/>
    </xf>
    <xf numFmtId="0" fontId="27" fillId="0" borderId="0" xfId="2" applyNumberFormat="1" applyFont="1" applyFill="1" applyAlignment="1">
      <alignment horizontal="left"/>
    </xf>
    <xf numFmtId="165" fontId="27" fillId="0" borderId="0" xfId="2" applyNumberFormat="1" applyFont="1" applyFill="1" applyAlignment="1">
      <alignment horizontal="left"/>
    </xf>
    <xf numFmtId="0" fontId="25" fillId="4" borderId="24" xfId="2" applyNumberFormat="1" applyFont="1" applyFill="1" applyBorder="1" applyAlignment="1">
      <alignment horizontal="left" vertical="top" wrapText="1"/>
    </xf>
    <xf numFmtId="0" fontId="26" fillId="0" borderId="0" xfId="0" applyFont="1" applyFill="1" applyBorder="1" applyAlignment="1">
      <alignment horizontal="left" vertical="top" wrapText="1"/>
    </xf>
    <xf numFmtId="164" fontId="27" fillId="0" borderId="0" xfId="2" applyFont="1" applyFill="1" applyAlignment="1"/>
    <xf numFmtId="0" fontId="27" fillId="0" borderId="0" xfId="2" applyNumberFormat="1" applyFont="1" applyFill="1"/>
    <xf numFmtId="165" fontId="27" fillId="0" borderId="0" xfId="2" applyNumberFormat="1" applyFont="1" applyFill="1"/>
    <xf numFmtId="165" fontId="25" fillId="0" borderId="19" xfId="2" applyNumberFormat="1" applyFont="1" applyFill="1" applyBorder="1" applyAlignment="1">
      <alignment horizontal="left" vertical="top" wrapText="1"/>
    </xf>
    <xf numFmtId="0" fontId="25" fillId="4" borderId="20" xfId="2" applyNumberFormat="1" applyFont="1" applyFill="1" applyBorder="1" applyAlignment="1">
      <alignment horizontal="left" vertical="top" wrapText="1"/>
    </xf>
    <xf numFmtId="0" fontId="27" fillId="0" borderId="22" xfId="2" applyNumberFormat="1" applyFont="1" applyFill="1" applyBorder="1" applyAlignment="1">
      <alignment horizontal="left" vertical="center" wrapText="1"/>
    </xf>
    <xf numFmtId="165" fontId="27" fillId="0" borderId="22" xfId="2" applyNumberFormat="1" applyFont="1" applyFill="1" applyBorder="1" applyAlignment="1">
      <alignment horizontal="left" vertical="center" wrapText="1"/>
    </xf>
    <xf numFmtId="0" fontId="27" fillId="0" borderId="24" xfId="2" applyNumberFormat="1" applyFont="1" applyFill="1" applyBorder="1" applyAlignment="1">
      <alignment horizontal="left" vertical="center" wrapText="1"/>
    </xf>
    <xf numFmtId="0" fontId="26" fillId="0" borderId="0" xfId="0" applyFont="1" applyFill="1" applyAlignment="1">
      <alignment horizontal="left"/>
    </xf>
    <xf numFmtId="0" fontId="27" fillId="0" borderId="21" xfId="2" applyNumberFormat="1" applyFont="1" applyFill="1" applyBorder="1" applyAlignment="1">
      <alignment horizontal="left" vertical="center" wrapText="1"/>
    </xf>
    <xf numFmtId="165" fontId="27" fillId="0" borderId="21" xfId="2" applyNumberFormat="1" applyFont="1" applyFill="1" applyBorder="1" applyAlignment="1">
      <alignment horizontal="left" vertical="center" wrapText="1"/>
    </xf>
    <xf numFmtId="0" fontId="27" fillId="0" borderId="23" xfId="2" applyNumberFormat="1" applyFont="1" applyFill="1" applyBorder="1" applyAlignment="1">
      <alignment horizontal="left" vertical="center" wrapText="1"/>
    </xf>
    <xf numFmtId="165" fontId="27" fillId="0" borderId="23" xfId="2" applyNumberFormat="1" applyFont="1" applyFill="1" applyBorder="1" applyAlignment="1">
      <alignment horizontal="left" vertical="center" wrapText="1"/>
    </xf>
    <xf numFmtId="0" fontId="3" fillId="0" borderId="0" xfId="0" applyFont="1" applyFill="1" applyBorder="1" applyAlignment="1">
      <alignment horizontal="left" vertical="top" wrapText="1"/>
    </xf>
    <xf numFmtId="0" fontId="26" fillId="0" borderId="0" xfId="0" applyFont="1" applyFill="1" applyBorder="1"/>
    <xf numFmtId="164" fontId="27" fillId="0" borderId="0" xfId="2" applyFont="1" applyFill="1" applyBorder="1" applyAlignment="1"/>
    <xf numFmtId="0" fontId="26" fillId="0" borderId="0" xfId="0" applyFont="1" applyFill="1" applyBorder="1" applyAlignment="1">
      <alignment horizontal="left"/>
    </xf>
    <xf numFmtId="0" fontId="27" fillId="0" borderId="0" xfId="2" applyNumberFormat="1" applyFont="1" applyFill="1" applyBorder="1"/>
    <xf numFmtId="165" fontId="27" fillId="0" borderId="0" xfId="2" applyNumberFormat="1" applyFont="1" applyFill="1" applyBorder="1"/>
    <xf numFmtId="0" fontId="28" fillId="0" borderId="0" xfId="0" applyFont="1" applyFill="1" applyBorder="1" applyAlignment="1">
      <alignment horizontal="left"/>
    </xf>
    <xf numFmtId="0" fontId="29" fillId="0" borderId="0"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2" fillId="0" borderId="11" xfId="0" applyFont="1" applyFill="1" applyBorder="1" applyAlignment="1">
      <alignment horizontal="center" vertical="top" wrapText="1"/>
    </xf>
    <xf numFmtId="0" fontId="22" fillId="0" borderId="0" xfId="0" applyFont="1" applyFill="1" applyBorder="1" applyAlignment="1">
      <alignment horizontal="center" vertical="top" wrapText="1"/>
    </xf>
    <xf numFmtId="0" fontId="16" fillId="5" borderId="0" xfId="0" applyFont="1" applyFill="1" applyBorder="1" applyAlignment="1">
      <alignment horizontal="center" vertical="center" wrapText="1"/>
    </xf>
    <xf numFmtId="0" fontId="27" fillId="0" borderId="33" xfId="2" applyNumberFormat="1" applyFont="1" applyFill="1" applyBorder="1" applyAlignment="1">
      <alignment horizontal="left" vertical="center" wrapText="1"/>
    </xf>
    <xf numFmtId="164" fontId="8" fillId="4" borderId="34" xfId="2" applyFont="1" applyFill="1" applyBorder="1" applyAlignment="1">
      <alignment vertical="center" wrapText="1"/>
    </xf>
    <xf numFmtId="164" fontId="8" fillId="4" borderId="35" xfId="2" applyFont="1" applyFill="1" applyBorder="1" applyAlignment="1">
      <alignment vertical="center" wrapText="1"/>
    </xf>
    <xf numFmtId="164" fontId="8" fillId="4" borderId="36" xfId="2" applyFont="1" applyFill="1" applyBorder="1" applyAlignment="1">
      <alignment vertical="center" wrapText="1"/>
    </xf>
    <xf numFmtId="164" fontId="8" fillId="4" borderId="35" xfId="2" applyFont="1" applyFill="1" applyBorder="1" applyAlignment="1">
      <alignment horizontal="right" vertical="center" wrapText="1"/>
    </xf>
    <xf numFmtId="164" fontId="8" fillId="4" borderId="36" xfId="2" applyFont="1" applyFill="1" applyBorder="1" applyAlignment="1">
      <alignment horizontal="center" vertical="center" wrapText="1"/>
    </xf>
    <xf numFmtId="164" fontId="8" fillId="4" borderId="35" xfId="2" applyFont="1" applyFill="1" applyBorder="1" applyAlignment="1">
      <alignment horizontal="center" vertical="center" wrapText="1"/>
    </xf>
    <xf numFmtId="0" fontId="28" fillId="0" borderId="0" xfId="0" applyFont="1" applyFill="1" applyBorder="1" applyAlignment="1">
      <alignment horizontal="left" vertical="center"/>
    </xf>
    <xf numFmtId="0" fontId="25" fillId="4" borderId="37" xfId="2" applyNumberFormat="1" applyFont="1" applyFill="1" applyBorder="1" applyAlignment="1">
      <alignment horizontal="left" vertical="top" wrapText="1"/>
    </xf>
    <xf numFmtId="0" fontId="27" fillId="0" borderId="38" xfId="2" applyNumberFormat="1" applyFont="1" applyFill="1" applyBorder="1" applyAlignment="1">
      <alignment horizontal="left" vertical="center" wrapText="1"/>
    </xf>
    <xf numFmtId="165" fontId="27" fillId="0" borderId="38" xfId="2" applyNumberFormat="1" applyFont="1" applyFill="1" applyBorder="1" applyAlignment="1">
      <alignment horizontal="left" vertical="center" wrapText="1"/>
    </xf>
    <xf numFmtId="0" fontId="19" fillId="3" borderId="34" xfId="2" applyNumberFormat="1" applyFont="1" applyFill="1" applyBorder="1" applyAlignment="1">
      <alignment horizontal="left" vertical="top" wrapText="1"/>
    </xf>
    <xf numFmtId="164" fontId="19" fillId="3" borderId="35" xfId="2" applyFont="1" applyFill="1" applyBorder="1" applyAlignment="1">
      <alignment horizontal="left" vertical="top" wrapText="1"/>
    </xf>
    <xf numFmtId="164" fontId="19" fillId="3" borderId="35" xfId="2" applyNumberFormat="1" applyFont="1" applyFill="1" applyBorder="1" applyAlignment="1">
      <alignment horizontal="left" vertical="top" wrapText="1"/>
    </xf>
    <xf numFmtId="164" fontId="19" fillId="3" borderId="36" xfId="2" applyNumberFormat="1" applyFont="1" applyFill="1" applyBorder="1" applyAlignment="1">
      <alignment horizontal="left" vertical="top" wrapText="1"/>
    </xf>
    <xf numFmtId="164" fontId="19" fillId="3" borderId="34" xfId="2" applyNumberFormat="1" applyFont="1" applyFill="1" applyBorder="1" applyAlignment="1">
      <alignment horizontal="left" vertical="top" wrapText="1"/>
    </xf>
    <xf numFmtId="0" fontId="27" fillId="0" borderId="39" xfId="2" applyNumberFormat="1" applyFont="1" applyFill="1" applyBorder="1" applyAlignment="1">
      <alignment horizontal="left" vertical="center" wrapText="1"/>
    </xf>
    <xf numFmtId="165" fontId="27" fillId="0" borderId="40" xfId="2" applyNumberFormat="1" applyFont="1" applyFill="1" applyBorder="1" applyAlignment="1">
      <alignment horizontal="left" vertical="center" wrapText="1"/>
    </xf>
    <xf numFmtId="165" fontId="27" fillId="0" borderId="41" xfId="2" applyNumberFormat="1" applyFont="1" applyFill="1" applyBorder="1" applyAlignment="1">
      <alignment horizontal="left" vertical="center" wrapText="1"/>
    </xf>
    <xf numFmtId="165" fontId="27" fillId="0" borderId="39" xfId="2" applyNumberFormat="1" applyFont="1" applyFill="1" applyBorder="1" applyAlignment="1">
      <alignment horizontal="left" vertical="center" wrapText="1"/>
    </xf>
    <xf numFmtId="165" fontId="27" fillId="0" borderId="24" xfId="2" applyNumberFormat="1" applyFont="1" applyFill="1" applyBorder="1" applyAlignment="1">
      <alignment horizontal="left" vertical="center" wrapText="1"/>
    </xf>
    <xf numFmtId="165" fontId="27" fillId="0" borderId="33" xfId="2" applyNumberFormat="1" applyFont="1" applyFill="1" applyBorder="1" applyAlignment="1">
      <alignment horizontal="left" vertical="center" wrapText="1"/>
    </xf>
    <xf numFmtId="0" fontId="27" fillId="0" borderId="41" xfId="2" applyNumberFormat="1" applyFont="1" applyFill="1" applyBorder="1" applyAlignment="1">
      <alignment horizontal="left" vertical="center" wrapText="1"/>
    </xf>
    <xf numFmtId="0" fontId="31" fillId="0" borderId="0" xfId="0" applyFont="1" applyAlignment="1">
      <alignment vertical="center"/>
    </xf>
    <xf numFmtId="0" fontId="30" fillId="11" borderId="15" xfId="0" applyFont="1" applyFill="1" applyBorder="1" applyAlignment="1">
      <alignment horizontal="right" vertical="top" wrapText="1"/>
    </xf>
    <xf numFmtId="0" fontId="30" fillId="11" borderId="14" xfId="0" applyFont="1" applyFill="1" applyBorder="1" applyAlignment="1">
      <alignment horizontal="left" vertical="top" wrapText="1"/>
    </xf>
    <xf numFmtId="0" fontId="30" fillId="11" borderId="13" xfId="0" applyFont="1" applyFill="1" applyBorder="1" applyAlignment="1">
      <alignment horizontal="left" vertical="top" wrapText="1"/>
    </xf>
    <xf numFmtId="0" fontId="30" fillId="11" borderId="16" xfId="0" applyFont="1" applyFill="1" applyBorder="1" applyAlignment="1">
      <alignment horizontal="left" vertical="top"/>
    </xf>
    <xf numFmtId="0" fontId="30" fillId="11" borderId="13" xfId="0" applyFont="1" applyFill="1" applyBorder="1" applyAlignment="1">
      <alignment horizontal="left" vertical="top"/>
    </xf>
    <xf numFmtId="0" fontId="32" fillId="2" borderId="12" xfId="0" applyFont="1" applyFill="1" applyBorder="1" applyAlignment="1">
      <alignment horizontal="left" vertical="top" wrapText="1"/>
    </xf>
    <xf numFmtId="0" fontId="32" fillId="2" borderId="18" xfId="0" applyFont="1" applyFill="1" applyBorder="1" applyAlignment="1">
      <alignment horizontal="left" vertical="top" wrapText="1"/>
    </xf>
    <xf numFmtId="0" fontId="32"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3" xfId="0" applyFont="1" applyFill="1" applyBorder="1" applyAlignment="1">
      <alignment horizontal="left" vertical="top" wrapText="1"/>
    </xf>
    <xf numFmtId="0" fontId="4" fillId="0" borderId="0" xfId="0" applyFont="1" applyFill="1" applyBorder="1" applyAlignment="1">
      <alignment vertical="center" wrapText="1"/>
    </xf>
    <xf numFmtId="0" fontId="33" fillId="0" borderId="0" xfId="0" applyFont="1"/>
    <xf numFmtId="0" fontId="17" fillId="2" borderId="43" xfId="0" applyFont="1" applyFill="1" applyBorder="1" applyAlignment="1">
      <alignment horizontal="center" vertical="center" wrapText="1"/>
    </xf>
    <xf numFmtId="0" fontId="19" fillId="3" borderId="0" xfId="0" applyFont="1" applyFill="1" applyBorder="1" applyAlignment="1">
      <alignment horizontal="center" vertical="center" textRotation="90" wrapText="1"/>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0" fillId="4" borderId="0" xfId="0" applyFill="1"/>
    <xf numFmtId="0" fontId="25" fillId="2" borderId="49" xfId="0" applyFont="1" applyFill="1" applyBorder="1" applyAlignment="1">
      <alignment horizontal="center" vertical="top" wrapText="1"/>
    </xf>
    <xf numFmtId="0" fontId="25" fillId="4" borderId="49" xfId="0" applyFont="1" applyFill="1" applyBorder="1" applyAlignment="1">
      <alignment horizontal="center" vertical="top" wrapText="1"/>
    </xf>
    <xf numFmtId="0" fontId="25" fillId="13" borderId="49" xfId="0" applyFont="1" applyFill="1" applyBorder="1" applyAlignment="1">
      <alignment horizontal="center" vertical="top" wrapText="1"/>
    </xf>
    <xf numFmtId="0" fontId="25" fillId="0" borderId="30" xfId="0" applyFont="1" applyFill="1" applyBorder="1" applyAlignment="1">
      <alignment horizontal="center" vertical="top" wrapText="1"/>
    </xf>
    <xf numFmtId="0" fontId="25" fillId="2" borderId="44" xfId="0" applyFont="1" applyFill="1" applyBorder="1" applyAlignment="1">
      <alignment horizontal="center" vertical="top" wrapText="1"/>
    </xf>
    <xf numFmtId="0" fontId="25" fillId="4" borderId="44" xfId="0" applyFont="1" applyFill="1" applyBorder="1" applyAlignment="1">
      <alignment horizontal="center" vertical="top" wrapText="1"/>
    </xf>
    <xf numFmtId="0" fontId="25" fillId="13" borderId="44" xfId="0" applyFont="1" applyFill="1" applyBorder="1" applyAlignment="1">
      <alignment horizontal="center" vertical="top" wrapText="1"/>
    </xf>
    <xf numFmtId="0" fontId="25" fillId="0" borderId="31" xfId="0" applyFont="1" applyFill="1" applyBorder="1" applyAlignment="1">
      <alignment horizontal="center" vertical="top" wrapText="1"/>
    </xf>
    <xf numFmtId="0" fontId="25" fillId="2" borderId="32" xfId="0" applyFont="1" applyFill="1" applyBorder="1" applyAlignment="1">
      <alignment horizontal="center" vertical="top" wrapText="1"/>
    </xf>
    <xf numFmtId="0" fontId="25" fillId="0" borderId="38" xfId="0" applyFont="1" applyFill="1" applyBorder="1" applyAlignment="1">
      <alignment horizontal="center" vertical="top" wrapText="1"/>
    </xf>
    <xf numFmtId="165" fontId="25" fillId="0" borderId="38" xfId="0" applyNumberFormat="1" applyFont="1" applyFill="1" applyBorder="1" applyAlignment="1">
      <alignment horizontal="center" vertical="top" wrapText="1"/>
    </xf>
    <xf numFmtId="168" fontId="25" fillId="0" borderId="38" xfId="0" applyNumberFormat="1" applyFont="1" applyFill="1" applyBorder="1" applyAlignment="1">
      <alignment horizontal="center" vertical="top" wrapText="1"/>
    </xf>
    <xf numFmtId="0" fontId="25" fillId="0" borderId="29" xfId="0" applyFont="1" applyFill="1" applyBorder="1" applyAlignment="1">
      <alignment horizontal="center" vertical="top" wrapText="1"/>
    </xf>
    <xf numFmtId="0" fontId="25" fillId="0" borderId="42" xfId="2" applyNumberFormat="1" applyFont="1" applyFill="1" applyBorder="1" applyAlignment="1">
      <alignment horizontal="center" vertical="top" wrapText="1"/>
    </xf>
    <xf numFmtId="0" fontId="26" fillId="0" borderId="0" xfId="0" applyFont="1" applyAlignment="1">
      <alignment horizontal="center" vertical="top"/>
    </xf>
    <xf numFmtId="0" fontId="25" fillId="0" borderId="19"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5" fillId="0" borderId="26" xfId="2" applyNumberFormat="1" applyFont="1" applyFill="1" applyBorder="1" applyAlignment="1">
      <alignment horizontal="center" vertical="top" wrapText="1"/>
    </xf>
  </cellXfs>
  <cellStyles count="4">
    <cellStyle name="Hyperlink" xfId="1" builtinId="8"/>
    <cellStyle name="Normal" xfId="0" builtinId="0"/>
    <cellStyle name="Normal 2" xfId="2" xr:uid="{00000000-0005-0000-0000-000002000000}"/>
    <cellStyle name="Normal 4" xfId="3" xr:uid="{00000000-0005-0000-0000-000003000000}"/>
  </cellStyles>
  <dxfs count="189">
    <dxf>
      <fill>
        <patternFill>
          <bgColor rgb="FFFF9F9F"/>
        </patternFill>
      </fill>
    </dxf>
    <dxf>
      <fill>
        <patternFill>
          <bgColor rgb="FFFF9393"/>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ill>
        <patternFill>
          <bgColor rgb="FFFF9F9F"/>
        </patternFill>
      </fill>
    </dxf>
    <dxf>
      <fill>
        <patternFill>
          <bgColor rgb="FFFF9393"/>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ill>
        <patternFill>
          <bgColor rgb="FFFF9F9F"/>
        </patternFill>
      </fill>
    </dxf>
    <dxf>
      <fill>
        <patternFill>
          <bgColor rgb="FFFF9393"/>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rgb="FFC00000"/>
      </font>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ill>
        <patternFill>
          <bgColor rgb="FFFF9393"/>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font>
      <fill>
        <patternFill>
          <bgColor rgb="FF00B050"/>
        </patternFill>
      </fill>
    </dxf>
    <dxf>
      <font>
        <b/>
        <i val="0"/>
      </font>
      <fill>
        <patternFill>
          <bgColor rgb="FFFFFF00"/>
        </patternFill>
      </fill>
    </dxf>
    <dxf>
      <font>
        <b/>
        <i val="0"/>
        <color theme="0"/>
      </font>
      <fill>
        <patternFill>
          <bgColor rgb="FFEB8F15"/>
        </patternFill>
      </fill>
    </dxf>
    <dxf>
      <font>
        <b/>
        <i val="0"/>
        <color theme="0"/>
      </font>
      <fill>
        <patternFill>
          <bgColor rgb="FFC00000"/>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color theme="0" tint="-0.34998626667073579"/>
      </font>
      <fill>
        <patternFill patternType="gray125">
          <bgColor auto="1"/>
        </patternFill>
      </fill>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sz val="10"/>
        <color auto="1"/>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right/>
        <top style="thin">
          <color theme="0" tint="-0.14996795556505021"/>
        </top>
        <bottom style="thin">
          <color theme="0" tint="-0.14996795556505021"/>
        </bottom>
        <vertical/>
        <horizontal/>
      </border>
    </dxf>
    <dxf>
      <font>
        <sz val="10"/>
        <color auto="1"/>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sz val="10"/>
        <color auto="1"/>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sz val="10"/>
        <color auto="1"/>
      </font>
      <fill>
        <patternFill patternType="none">
          <fgColor indexed="64"/>
          <bgColor indexed="65"/>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2"/>
        </patternFill>
      </fill>
      <alignment horizontal="left" vertical="center" textRotation="0" wrapText="1" indent="0" justifyLastLine="0" shrinkToFit="0" readingOrder="0"/>
      <border diagonalUp="0" diagonalDown="0">
        <left style="thin">
          <color theme="1"/>
        </left>
        <right style="thin">
          <color theme="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165" formatCode="[$-C09]dd\-mmm\-yy;@"/>
      <fill>
        <patternFill patternType="none">
          <fgColor indexed="64"/>
          <bgColor auto="1"/>
        </patternFill>
      </fill>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indexed="64"/>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C09]dddd\,\ dd\ mmm\ yyyy;@"/>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numFmt numFmtId="164" formatCode="[$-C09]dddd\,\ dd\ mmm\ yyyy;@"/>
      <fill>
        <patternFill patternType="solid">
          <fgColor indexed="64"/>
          <bgColor rgb="FF00B0F0"/>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65" formatCode="[$-C09]dd\-mmm\-yy;@"/>
      <fill>
        <patternFill patternType="none">
          <fgColor indexed="64"/>
          <bgColor auto="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2"/>
        <color theme="0"/>
        <name val="Calibri"/>
        <family val="2"/>
        <scheme val="minor"/>
      </font>
      <fill>
        <patternFill patternType="solid">
          <fgColor indexed="64"/>
          <bgColor rgb="FF00B0F0"/>
        </patternFill>
      </fill>
      <alignment horizontal="general" vertical="top" textRotation="0" wrapText="1" indent="0" justifyLastLine="0" shrinkToFit="0" readingOrder="0"/>
      <border diagonalUp="0" diagonalDown="0" outline="0">
        <left style="thin">
          <color indexed="64"/>
        </left>
        <right style="thin">
          <color indexed="64"/>
        </right>
        <top/>
        <bottom/>
      </border>
    </dxf>
    <dxf>
      <border diagonalUp="0" diagonalDown="0"/>
    </dxf>
    <dxf>
      <border diagonalUp="0" diagonalDown="0">
        <left/>
        <right style="thin">
          <color indexed="64"/>
        </right>
        <top/>
        <bottom/>
        <vertical/>
        <horizontal/>
      </border>
    </dxf>
    <dxf>
      <border diagonalUp="0" diagonalDown="0"/>
    </dxf>
    <dxf>
      <border diagonalUp="0" diagonalDown="0"/>
    </dxf>
    <dxf>
      <border diagonalUp="0" diagonalDown="0">
        <left/>
        <right style="thin">
          <color indexed="64"/>
        </right>
        <vertical/>
      </border>
    </dxf>
    <dxf>
      <border diagonalUp="0" diagonalDown="0"/>
    </dxf>
    <dxf>
      <border diagonalUp="0" diagonalDown="0"/>
    </dxf>
    <dxf>
      <numFmt numFmtId="0" formatCode="General"/>
      <border diagonalUp="0" diagonalDown="0">
        <left style="thin">
          <color indexed="64"/>
        </left>
        <right style="thin">
          <color indexed="64"/>
        </right>
        <top/>
        <bottom/>
        <vertical/>
        <horizontal/>
      </border>
    </dxf>
    <dxf>
      <border diagonalUp="0" diagonalDown="0">
        <left/>
        <right/>
        <top style="thin">
          <color indexed="64"/>
        </top>
        <bottom style="thin">
          <color indexed="64"/>
        </bottom>
      </border>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center" vertical="center" textRotation="0" wrapText="1" indent="0" justifyLastLine="0" shrinkToFit="0" readingOrder="0"/>
    </dxf>
  </dxfs>
  <tableStyles count="0" defaultTableStyle="TableStyleMedium2" defaultPivotStyle="PivotStyleLight16"/>
  <colors>
    <mruColors>
      <color rgb="FFFF9F9F"/>
      <color rgb="FFFF9393"/>
      <color rgb="FFA162D0"/>
      <color rgb="FFFFC9C9"/>
      <color rgb="FFFAD2BC"/>
      <color rgb="FFFFD1D1"/>
      <color rgb="FFFFE89F"/>
      <color rgb="FFFFD85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670527125045203E-2"/>
          <c:y val="0.24528538861405144"/>
          <c:w val="0.94581361622354476"/>
          <c:h val="0.64845496042620754"/>
        </c:manualLayout>
      </c:layout>
      <c:barChart>
        <c:barDir val="col"/>
        <c:grouping val="clustered"/>
        <c:varyColors val="0"/>
        <c:ser>
          <c:idx val="0"/>
          <c:order val="0"/>
          <c:tx>
            <c:strRef>
              <c:f>Metadata!$A$2</c:f>
              <c:strCache>
                <c:ptCount val="1"/>
                <c:pt idx="0">
                  <c:v>Action required</c:v>
                </c:pt>
              </c:strCache>
            </c:strRef>
          </c:tx>
          <c:spPr>
            <a:solidFill>
              <a:schemeClr val="accent1"/>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Metadata!$B$2:$H$2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2AD-4C18-A907-0C686EA643A7}"/>
            </c:ext>
          </c:extLst>
        </c:ser>
        <c:ser>
          <c:idx val="1"/>
          <c:order val="1"/>
          <c:tx>
            <c:strRef>
              <c:f>Metadata!$A$3</c:f>
              <c:strCache>
                <c:ptCount val="1"/>
                <c:pt idx="0">
                  <c:v>Decision required</c:v>
                </c:pt>
              </c:strCache>
            </c:strRef>
          </c:tx>
          <c:spPr>
            <a:solidFill>
              <a:srgbClr val="92D050"/>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Metadata!$B$3:$H$3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2AD-4C18-A907-0C686EA643A7}"/>
            </c:ext>
          </c:extLst>
        </c:ser>
        <c:ser>
          <c:idx val="2"/>
          <c:order val="2"/>
          <c:tx>
            <c:strRef>
              <c:f>Metadata!$A$4</c:f>
              <c:strCache>
                <c:ptCount val="1"/>
                <c:pt idx="0">
                  <c:v>Escalation required</c:v>
                </c:pt>
              </c:strCache>
            </c:strRef>
          </c:tx>
          <c:spPr>
            <a:solidFill>
              <a:srgbClr val="A162D0"/>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Metadata!$B$4:$H$4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2AD-4C18-A907-0C686EA643A7}"/>
            </c:ext>
          </c:extLst>
        </c:ser>
        <c:ser>
          <c:idx val="3"/>
          <c:order val="3"/>
          <c:tx>
            <c:strRef>
              <c:f>Metadata!$A$5</c:f>
              <c:strCache>
                <c:ptCount val="1"/>
                <c:pt idx="0">
                  <c:v>Clarification required</c:v>
                </c:pt>
              </c:strCache>
            </c:strRef>
          </c:tx>
          <c:spPr>
            <a:solidFill>
              <a:schemeClr val="accent4"/>
            </a:solidFill>
            <a:ln>
              <a:noFill/>
            </a:ln>
            <a:effectLst/>
          </c:spPr>
          <c:invertIfNegative val="0"/>
          <c:cat>
            <c:strRef>
              <c:f>Metadata!$B$1:$H$1</c:f>
              <c:strCache>
                <c:ptCount val="7"/>
                <c:pt idx="0">
                  <c:v>RISKS</c:v>
                </c:pt>
                <c:pt idx="1">
                  <c:v>ACTIONS</c:v>
                </c:pt>
                <c:pt idx="2">
                  <c:v>DECISIONS</c:v>
                </c:pt>
                <c:pt idx="3">
                  <c:v>ISSUES</c:v>
                </c:pt>
                <c:pt idx="4">
                  <c:v>CHANGES</c:v>
                </c:pt>
                <c:pt idx="5">
                  <c:v>ASSUMPTIONS</c:v>
                </c:pt>
                <c:pt idx="6">
                  <c:v>LESSONS LEARNED</c:v>
                </c:pt>
              </c:strCache>
            </c:strRef>
          </c:cat>
          <c:val>
            <c:numRef>
              <c:f>Metadata!$B$5:$H$5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F2AD-4C18-A907-0C686EA643A7}"/>
            </c:ext>
          </c:extLst>
        </c:ser>
        <c:dLbls>
          <c:showLegendKey val="0"/>
          <c:showVal val="0"/>
          <c:showCatName val="0"/>
          <c:showSerName val="0"/>
          <c:showPercent val="0"/>
          <c:showBubbleSize val="0"/>
        </c:dLbls>
        <c:gapWidth val="150"/>
        <c:axId val="155155840"/>
        <c:axId val="155165824"/>
      </c:barChart>
      <c:catAx>
        <c:axId val="155155840"/>
        <c:scaling>
          <c:orientation val="minMax"/>
        </c:scaling>
        <c:delete val="0"/>
        <c:axPos val="b"/>
        <c:numFmt formatCode="General" sourceLinked="1"/>
        <c:majorTickMark val="out"/>
        <c:minorTickMark val="none"/>
        <c:tickLblPos val="nextTo"/>
        <c:spPr>
          <a:noFill/>
          <a:ln w="19050">
            <a:solidFill>
              <a:schemeClr val="tx1">
                <a:lumMod val="65000"/>
                <a:lumOff val="35000"/>
              </a:schemeClr>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65824"/>
        <c:crosses val="autoZero"/>
        <c:auto val="1"/>
        <c:lblAlgn val="ctr"/>
        <c:lblOffset val="100"/>
        <c:noMultiLvlLbl val="0"/>
      </c:catAx>
      <c:valAx>
        <c:axId val="155165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55155840"/>
        <c:crosses val="autoZero"/>
        <c:crossBetween val="between"/>
        <c:majorUnit val="1"/>
      </c:valAx>
      <c:spPr>
        <a:noFill/>
        <a:ln w="25400">
          <a:noFill/>
        </a:ln>
        <a:effectLst/>
      </c:spPr>
    </c:plotArea>
    <c:legend>
      <c:legendPos val="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paperSize="8"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206375</xdr:colOff>
      <xdr:row>8</xdr:row>
      <xdr:rowOff>66302</xdr:rowOff>
    </xdr:from>
    <xdr:to>
      <xdr:col>9</xdr:col>
      <xdr:colOff>746125</xdr:colOff>
      <xdr:row>23</xdr:row>
      <xdr:rowOff>146050</xdr:rowOff>
    </xdr:to>
    <xdr:graphicFrame macro="">
      <xdr:nvGraphicFramePr>
        <xdr:cNvPr id="10" name="Chart 9">
          <a:extLst>
            <a:ext uri="{FF2B5EF4-FFF2-40B4-BE49-F238E27FC236}">
              <a16:creationId xmlns:a16="http://schemas.microsoft.com/office/drawing/2014/main" id="{C060FD8A-F36C-4A63-B90D-6AAAACAC01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60960</xdr:colOff>
      <xdr:row>0</xdr:row>
      <xdr:rowOff>107996</xdr:rowOff>
    </xdr:from>
    <xdr:to>
      <xdr:col>9</xdr:col>
      <xdr:colOff>1337310</xdr:colOff>
      <xdr:row>1</xdr:row>
      <xdr:rowOff>223335</xdr:rowOff>
    </xdr:to>
    <xdr:pic>
      <xdr:nvPicPr>
        <xdr:cNvPr id="3" name="Picture 2">
          <a:extLst>
            <a:ext uri="{FF2B5EF4-FFF2-40B4-BE49-F238E27FC236}">
              <a16:creationId xmlns:a16="http://schemas.microsoft.com/office/drawing/2014/main" id="{338B9528-18BA-4146-8BEF-EEEC0E62BF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9820" y="107996"/>
          <a:ext cx="1276350" cy="3248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teams/oehteams/deliveryoffice/Shared%20Documents/2.0%20Deliverables/2.5%20Deliverable%20For%20Review/2.5.2%20ODM%20templates/Risk%20Manage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adMe"/>
      <sheetName val="Definitions"/>
      <sheetName val="SPB General"/>
      <sheetName val="EE for Local Govt"/>
      <sheetName val="HEA"/>
      <sheetName val="Sustainable Govt Leadership"/>
      <sheetName val="Open Template"/>
    </sheetNames>
    <sheetDataSet>
      <sheetData sheetId="0">
        <row r="5">
          <cell r="B5" t="str">
            <v>Almost Certain</v>
          </cell>
        </row>
        <row r="6">
          <cell r="B6" t="str">
            <v>Likely</v>
          </cell>
        </row>
        <row r="7">
          <cell r="B7" t="str">
            <v>Possible</v>
          </cell>
        </row>
        <row r="8">
          <cell r="B8" t="str">
            <v>Unlikely</v>
          </cell>
        </row>
        <row r="9">
          <cell r="B9" t="str">
            <v>Rare</v>
          </cell>
        </row>
        <row r="14">
          <cell r="B14" t="str">
            <v>Catastrophic</v>
          </cell>
        </row>
        <row r="15">
          <cell r="B15" t="str">
            <v>Major</v>
          </cell>
        </row>
        <row r="16">
          <cell r="B16" t="str">
            <v>Moderate</v>
          </cell>
        </row>
        <row r="17">
          <cell r="B17" t="str">
            <v>Minor</v>
          </cell>
        </row>
        <row r="18">
          <cell r="B18" t="str">
            <v>Insignificant</v>
          </cell>
        </row>
      </sheetData>
      <sheetData sheetId="1" refreshError="1"/>
      <sheetData sheetId="2">
        <row r="27">
          <cell r="B27" t="str">
            <v>Completed</v>
          </cell>
        </row>
        <row r="28">
          <cell r="B28" t="str">
            <v>Monitor</v>
          </cell>
        </row>
        <row r="29">
          <cell r="B29" t="str">
            <v>Developing</v>
          </cell>
        </row>
        <row r="30">
          <cell r="B30" t="str">
            <v>Required</v>
          </cell>
        </row>
        <row r="31">
          <cell r="B31" t="str">
            <v>Underway</v>
          </cell>
        </row>
      </sheetData>
      <sheetData sheetId="3" refreshError="1"/>
      <sheetData sheetId="4" refreshError="1"/>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Risks" displayName="Risks" ref="A3:AB33" totalsRowShown="0" headerRowDxfId="188" headerRowBorderDxfId="187" tableBorderDxfId="186">
  <autoFilter ref="A3:AB33" xr:uid="{00000000-0009-0000-0100-00000A000000}"/>
  <tableColumns count="28">
    <tableColumn id="1" xr3:uid="{00000000-0010-0000-0100-000001000000}" name="ID" dataDxfId="185">
      <calculatedColumnFormula>CONCATENATE("R",TEXT(ROW()-4,"#00"))</calculatedColumnFormula>
    </tableColumn>
    <tableColumn id="25" xr3:uid="{D51236FD-FD33-4B6D-97C3-3272CC6D10BD}" name="Risk type" dataDxfId="85"/>
    <tableColumn id="3" xr3:uid="{00000000-0010-0000-0100-000003000000}" name="Risk Description" dataDxfId="91"/>
    <tableColumn id="24" xr3:uid="{64F31B1A-4660-4E9A-B0E2-CAFABAF4C379}" name="Risk category" dataDxfId="88"/>
    <tableColumn id="2" xr3:uid="{00000000-0010-0000-0100-000002000000}" name="Impacted aspects of project" dataDxfId="87"/>
    <tableColumn id="4" xr3:uid="{00000000-0010-0000-0100-000004000000}" name="Causes" dataDxfId="90"/>
    <tableColumn id="5" xr3:uid="{00000000-0010-0000-0100-000005000000}" name="Impact description" dataDxfId="89"/>
    <tableColumn id="11" xr3:uid="{00000000-0010-0000-0100-00000B000000}" name="Likelihood" dataDxfId="184"/>
    <tableColumn id="12" xr3:uid="{00000000-0010-0000-0100-00000C000000}" name="Consequence "/>
    <tableColumn id="13" xr3:uid="{00000000-0010-0000-0100-00000D000000}" name="Initial Risk Level"/>
    <tableColumn id="15" xr3:uid="{00000000-0010-0000-0100-00000F000000}" name="Expected Response" dataDxfId="183"/>
    <tableColumn id="16" xr3:uid="{00000000-0010-0000-0100-000010000000}" name="Need for escalation (reporting by exception)"/>
    <tableColumn id="17" xr3:uid="{00000000-0010-0000-0100-000011000000}" name="Need for a Risk Treatment Strategy (RTS) " dataDxfId="182"/>
    <tableColumn id="19" xr3:uid="{00000000-0010-0000-0100-000013000000}" name="Risk Treatment Strategy (RTS) " dataDxfId="181"/>
    <tableColumn id="20" xr3:uid="{00000000-0010-0000-0100-000014000000}" name="Due date for RTS implementation (planned)" dataDxfId="82"/>
    <tableColumn id="29" xr3:uid="{9AC81977-DBC9-421E-86CA-C938F00DE63A}" name="Date RTS completed (actual)" dataDxfId="83"/>
    <tableColumn id="31" xr3:uid="{7A3A3861-5013-42C5-9F36-54F909F8E979}" name="Next step" dataDxfId="84"/>
    <tableColumn id="32" xr3:uid="{308FEBA4-CAFC-4458-A25D-11560F0EBB04}" name="Due date for next step" dataDxfId="78"/>
    <tableColumn id="27" xr3:uid="{BE90ACDD-2BFD-4ACB-83EE-DB5CC3DCE4A5}" name="Fallback plan" dataDxfId="86"/>
    <tableColumn id="33" xr3:uid="{6209FB7C-BCB6-43C9-8F51-D77C889976CB}" name="Budget for fallback plan " dataDxfId="67"/>
    <tableColumn id="21" xr3:uid="{00000000-0010-0000-0100-000015000000}" name="Residual Likelihood" dataDxfId="180"/>
    <tableColumn id="22" xr3:uid="{00000000-0010-0000-0100-000016000000}" name="Residual Consequence"/>
    <tableColumn id="23" xr3:uid="{00000000-0010-0000-0100-000017000000}" name="Residual Risk Level" dataDxfId="179"/>
    <tableColumn id="7" xr3:uid="{03D81370-7AFD-48D8-89B0-6ABC3D3A7DB4}" name="Date identified" dataDxfId="81"/>
    <tableColumn id="26" xr3:uid="{DAE1C556-9C25-4552-A467-B8944C39DB33}" name="Risk owner" dataDxfId="80"/>
    <tableColumn id="14" xr3:uid="{69481335-88CC-423B-ADF8-7E143C0719F9}" name="Stakeholders consulted" dataDxfId="79"/>
    <tableColumn id="30" xr3:uid="{00000000-0010-0000-0100-00001E000000}" name="Current status" dataDxfId="178"/>
    <tableColumn id="8" xr3:uid="{50B454DD-34C0-42CD-AA10-DFF337873E2D}" name="Comments" dataDxfId="92"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Actions" displayName="Actions" ref="A2:H32" totalsRowShown="0" headerRowDxfId="177" dataDxfId="175" headerRowBorderDxfId="176" tableBorderDxfId="174" headerRowCellStyle="Normal 2" dataCellStyle="Normal 2">
  <autoFilter ref="A2:H32" xr:uid="{00000000-0009-0000-0100-000003000000}"/>
  <tableColumns count="8">
    <tableColumn id="1" xr3:uid="{00000000-0010-0000-0700-000001000000}" name="ID" dataDxfId="173" dataCellStyle="Normal 2">
      <calculatedColumnFormula>CONCATENATE("A",TEXT(ROW()-4,"#00"))</calculatedColumnFormula>
    </tableColumn>
    <tableColumn id="2" xr3:uid="{00000000-0010-0000-0700-000002000000}" name="Date added" dataDxfId="172" dataCellStyle="Normal 2"/>
    <tableColumn id="4" xr3:uid="{7946E86C-247C-4D1D-9900-95538325266E}" name="Added by" dataDxfId="171" dataCellStyle="Normal 2"/>
    <tableColumn id="3" xr3:uid="{00000000-0010-0000-0700-000003000000}" name="Action description" dataDxfId="170" dataCellStyle="Normal 2"/>
    <tableColumn id="6" xr3:uid="{00000000-0010-0000-0700-000006000000}" name="Person responsible" dataDxfId="169" dataCellStyle="Normal 2"/>
    <tableColumn id="7" xr3:uid="{00000000-0010-0000-0700-000007000000}" name="Due date" dataDxfId="168" dataCellStyle="Normal 2"/>
    <tableColumn id="8" xr3:uid="{00000000-0010-0000-0700-000008000000}" name="Current status" dataDxfId="167" dataCellStyle="Normal 2"/>
    <tableColumn id="9" xr3:uid="{00000000-0010-0000-0700-000009000000}" name="Comments" dataDxfId="166"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ecisions" displayName="Decisions" ref="A2:F32" totalsRowShown="0" headerRowDxfId="165" dataDxfId="163" headerRowBorderDxfId="164" tableBorderDxfId="162" headerRowCellStyle="Normal 2" dataCellStyle="Normal 2">
  <autoFilter ref="A2:F32" xr:uid="{00000000-0009-0000-0100-000004000000}"/>
  <tableColumns count="6">
    <tableColumn id="1" xr3:uid="{00000000-0010-0000-0300-000001000000}" name="ID" dataDxfId="161" dataCellStyle="Normal 2">
      <calculatedColumnFormula>CONCATENATE("D",TEXT(ROW()-4,"#00"))</calculatedColumnFormula>
    </tableColumn>
    <tableColumn id="2" xr3:uid="{00000000-0010-0000-0300-000002000000}" name="Date made" dataDxfId="160" dataCellStyle="Normal 2"/>
    <tableColumn id="3" xr3:uid="{00000000-0010-0000-0300-000003000000}" name="Description of decision " dataDxfId="159" dataCellStyle="Normal 2"/>
    <tableColumn id="4" xr3:uid="{00000000-0010-0000-0300-000004000000}" name="Decision maker/s (authoriser/s)" dataDxfId="158" dataCellStyle="Normal 2"/>
    <tableColumn id="6" xr3:uid="{00000000-0010-0000-0300-000006000000}" name="Current status" dataDxfId="157" dataCellStyle="Normal 2"/>
    <tableColumn id="5" xr3:uid="{00000000-0010-0000-0300-000005000000}" name="Comments" dataDxfId="156"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ssues" displayName="Issues" ref="A2:M32" totalsRowShown="0" headerRowDxfId="155" dataDxfId="153" headerRowBorderDxfId="154" tableBorderDxfId="152" headerRowCellStyle="Normal 2" dataCellStyle="Normal 2">
  <autoFilter ref="A2:M32" xr:uid="{00000000-0009-0000-0100-000005000000}"/>
  <tableColumns count="13">
    <tableColumn id="1" xr3:uid="{00000000-0010-0000-0400-000001000000}" name="ID" dataDxfId="151" dataCellStyle="Normal 2">
      <calculatedColumnFormula>CONCATENATE("I",TEXT(ROW()-4,"#00"))</calculatedColumnFormula>
    </tableColumn>
    <tableColumn id="11" xr3:uid="{00000000-0010-0000-0400-00000B000000}" name="Date" dataDxfId="96" dataCellStyle="Normal 2"/>
    <tableColumn id="2" xr3:uid="{00000000-0010-0000-0400-000002000000}" name="Raised by" dataDxfId="150" dataCellStyle="Normal 2"/>
    <tableColumn id="3" xr3:uid="{00000000-0010-0000-0400-000003000000}" name="Description of issue" dataDxfId="149" dataCellStyle="Normal 2"/>
    <tableColumn id="4" xr3:uid="{00000000-0010-0000-0400-000004000000}" name="Impact on project_x000a_(current and potential)" dataDxfId="148" dataCellStyle="Normal 2"/>
    <tableColumn id="5" xr3:uid="{00000000-0010-0000-0400-000005000000}" name="Impact on organisation_x000a_(current and potential)" dataDxfId="147" dataCellStyle="Normal 2"/>
    <tableColumn id="12" xr3:uid="{09DD1DA5-2193-4B84-B905-605AC91EF1B0}" name="Likely impact on broader community, customers, environment, reputation" dataDxfId="94" dataCellStyle="Normal 2"/>
    <tableColumn id="6" xr3:uid="{00000000-0010-0000-0400-000006000000}" name="Response strategy (RS)" dataDxfId="146" dataCellStyle="Normal 2"/>
    <tableColumn id="7" xr3:uid="{00000000-0010-0000-0400-000007000000}" name="Team member responsible for implementing RS" dataDxfId="145" dataCellStyle="Normal 2"/>
    <tableColumn id="8" xr3:uid="{00000000-0010-0000-0400-000008000000}" name="Due date for RS" dataDxfId="95" dataCellStyle="Normal 2"/>
    <tableColumn id="13" xr3:uid="{D0E04BD5-B47A-428E-8708-98CEED71307F}" name="Approved budget for RS" dataDxfId="93" dataCellStyle="Normal 2"/>
    <tableColumn id="9" xr3:uid="{00000000-0010-0000-0400-000009000000}" name="Current status" dataDxfId="144" dataCellStyle="Normal 2"/>
    <tableColumn id="10" xr3:uid="{00000000-0010-0000-0400-00000A000000}" name="Comments" dataDxfId="143"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hanges" displayName="Changes" ref="A3:M33" totalsRowShown="0" headerRowDxfId="142" dataDxfId="140" headerRowBorderDxfId="141" tableBorderDxfId="139" headerRowCellStyle="Normal 2" dataCellStyle="Normal 2">
  <autoFilter ref="A3:M33" xr:uid="{00000000-0009-0000-0100-000006000000}"/>
  <tableColumns count="13">
    <tableColumn id="1" xr3:uid="{00000000-0010-0000-0600-000001000000}" name="Change Request ID" dataDxfId="138" dataCellStyle="Normal 2">
      <calculatedColumnFormula>CONCATENATE("C",TEXT(ROW()-5,"#00"))</calculatedColumnFormula>
    </tableColumn>
    <tableColumn id="2" xr3:uid="{00000000-0010-0000-0600-000002000000}" name="Description of change request" dataDxfId="137" dataCellStyle="Normal 2"/>
    <tableColumn id="3" xr3:uid="{00000000-0010-0000-0600-000003000000}" name="Date raised" dataDxfId="98" dataCellStyle="Normal 2"/>
    <tableColumn id="4" xr3:uid="{00000000-0010-0000-0600-000004000000}" name="Raised by" dataDxfId="99" dataCellStyle="Normal 2"/>
    <tableColumn id="6" xr3:uid="{00000000-0010-0000-0600-000006000000}" name="The Pro's_x000a_- Reasons to approve the change_x000a_- Positive impact on the project, product, organisation, and/or stakeholders_x000a_- Potential new opportunities and benefits " dataDxfId="103" dataCellStyle="Normal 2"/>
    <tableColumn id="7" xr3:uid="{00000000-0010-0000-0600-000007000000}" name="The Con's_x000a_- Reasons NOT to approve the change_x000a_- Negative impact on project, product, organisation, and/or stakeholders_x000a_- Potential new threats" dataDxfId="102" dataCellStyle="Normal 2"/>
    <tableColumn id="8" xr3:uid="{00000000-0010-0000-0600-000008000000}" name="Consequences of NOT approving the change" dataDxfId="101" dataCellStyle="Normal 2"/>
    <tableColumn id="5" xr3:uid="{E9B095ED-4E2B-4E26-A3B9-D543B4A6E809}" name="Stakeholders consulted/involved in Impact Analysis" dataDxfId="100" dataCellStyle="Normal 2"/>
    <tableColumn id="11" xr3:uid="{00000000-0010-0000-0600-00000B000000}" name="Approved or denied?" dataDxfId="108" dataCellStyle="Normal 2"/>
    <tableColumn id="12" xr3:uid="{00000000-0010-0000-0600-00000C000000}" name="Decision maker" dataDxfId="136" dataCellStyle="Normal 2"/>
    <tableColumn id="13" xr3:uid="{00000000-0010-0000-0600-00000D000000}" name="Date of decision" dataDxfId="97" dataCellStyle="Normal 2"/>
    <tableColumn id="16" xr3:uid="{00000000-0010-0000-0600-000010000000}" name="Current status" dataDxfId="135" dataCellStyle="Normal 2"/>
    <tableColumn id="15" xr3:uid="{00000000-0010-0000-0600-00000F000000}" name="Comments" dataDxfId="134"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Assumptions" displayName="Assumptions" ref="A2:I32" totalsRowShown="0" headerRowDxfId="133" dataDxfId="131" headerRowBorderDxfId="132" tableBorderDxfId="130" headerRowCellStyle="Normal 2" dataCellStyle="Normal 2">
  <autoFilter ref="A2:I32" xr:uid="{00000000-0009-0000-0100-000007000000}"/>
  <tableColumns count="9">
    <tableColumn id="1" xr3:uid="{00000000-0010-0000-0200-000001000000}" name="ID" dataDxfId="129" dataCellStyle="Normal 2">
      <calculatedColumnFormula>CONCATENATE("As",TEXT(ROW()-4,"#00"))</calculatedColumnFormula>
    </tableColumn>
    <tableColumn id="2" xr3:uid="{00000000-0010-0000-0200-000002000000}" name="Date identified" dataDxfId="105" dataCellStyle="Normal 2"/>
    <tableColumn id="4" xr3:uid="{CC951684-B723-46E2-A5DD-CBCBF58BF7BA}" name="Assumption or Constraint?" dataDxfId="128" dataCellStyle="Normal 2"/>
    <tableColumn id="3" xr3:uid="{00000000-0010-0000-0200-000003000000}" name="Description " dataDxfId="127" dataCellStyle="Normal 2"/>
    <tableColumn id="5" xr3:uid="{00000000-0010-0000-0200-000005000000}" name="Response _x000a_- What (if anything) will be done to confirm the assumption or work around the constraint?" dataDxfId="126" dataCellStyle="Normal 2"/>
    <tableColumn id="6" xr3:uid="{00000000-0010-0000-0200-000006000000}" name="Responsible team member " dataDxfId="125" dataCellStyle="Normal 2"/>
    <tableColumn id="7" xr3:uid="{00000000-0010-0000-0200-000007000000}" name="Due date" dataDxfId="104" dataCellStyle="Normal 2"/>
    <tableColumn id="8" xr3:uid="{00000000-0010-0000-0200-000008000000}" name="Current status" dataDxfId="124" dataCellStyle="Normal 2"/>
    <tableColumn id="10" xr3:uid="{00000000-0010-0000-0200-00000A000000}" name="Comments" dataDxfId="123"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LessonsLearned" displayName="LessonsLearned" ref="A2:L32" totalsRowShown="0" headerRowDxfId="122" dataDxfId="120" headerRowBorderDxfId="121" tableBorderDxfId="119" headerRowCellStyle="Normal 2" dataCellStyle="Normal 2">
  <autoFilter ref="A2:L32" xr:uid="{00000000-0009-0000-0100-000008000000}"/>
  <tableColumns count="12">
    <tableColumn id="1" xr3:uid="{00000000-0010-0000-0800-000001000000}" name="ID" dataDxfId="118" dataCellStyle="Normal 2">
      <calculatedColumnFormula>CONCATENATE("L",TEXT(ROW()-4,"#00"))</calculatedColumnFormula>
    </tableColumn>
    <tableColumn id="2" xr3:uid="{00000000-0010-0000-0800-000002000000}" name="Date identified" dataDxfId="107" dataCellStyle="Normal 2"/>
    <tableColumn id="3" xr3:uid="{00000000-0010-0000-0800-000003000000}" name="Author" dataDxfId="117" dataCellStyle="Normal 2"/>
    <tableColumn id="4" xr3:uid="{00000000-0010-0000-0800-000004000000}" name="Background_x000a_- What happened? Describe the context in which the lesson was learned." dataDxfId="116" dataCellStyle="Normal 2"/>
    <tableColumn id="5" xr3:uid="{00000000-0010-0000-0800-000005000000}" name="Lesson _x000a_- What insight or learning has been gained?" dataDxfId="115" dataCellStyle="Normal 2"/>
    <tableColumn id="6" xr3:uid="{00000000-0010-0000-0800-000006000000}" name="Recommendations for this project/program_x000a_- In light of this insight, what should be done differently for the remainder of this project?" dataDxfId="114" dataCellStyle="Normal 2"/>
    <tableColumn id="7" xr3:uid="{00000000-0010-0000-0800-000007000000}" name="Due date" dataDxfId="106" dataCellStyle="Normal 2"/>
    <tableColumn id="8" xr3:uid="{00000000-0010-0000-0800-000008000000}" name="Current status" dataDxfId="113" dataCellStyle="Normal 2"/>
    <tableColumn id="9" xr3:uid="{00000000-0010-0000-0800-000009000000}" name="Recommendations for others_x000a_- What should be done differently on future projects? What should project managers be mindful of in future?" dataDxfId="112" dataCellStyle="Normal 2"/>
    <tableColumn id="11" xr3:uid="{00000000-0010-0000-0800-00000B000000}" name="Sharing of lesson learned_x000a_- What other programs/ projects/ teams could benefit from this insight/learning?" dataDxfId="111" dataCellStyle="Normal 2"/>
    <tableColumn id="12" xr3:uid="{00000000-0010-0000-0800-00000C000000}" name="Share history_x000a_- Date and person/s communicated with" dataDxfId="110" dataCellStyle="Normal 2"/>
    <tableColumn id="10" xr3:uid="{00000000-0010-0000-0800-00000A000000}" name="Comments" dataDxfId="109"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51"/>
  <sheetViews>
    <sheetView showGridLines="0" tabSelected="1" zoomScaleNormal="100" workbookViewId="0">
      <selection activeCell="L16" sqref="L16"/>
    </sheetView>
  </sheetViews>
  <sheetFormatPr defaultColWidth="9.15625" defaultRowHeight="28.2" x14ac:dyDescent="1.05"/>
  <cols>
    <col min="1" max="1" width="10" style="17" customWidth="1"/>
    <col min="2" max="2" width="18.47265625" style="27" customWidth="1"/>
    <col min="3" max="9" width="15.5234375" style="27" customWidth="1"/>
    <col min="10" max="10" width="19.1015625" style="12" customWidth="1"/>
    <col min="11" max="11" width="2.47265625" style="12" customWidth="1"/>
    <col min="12" max="16384" width="9.15625" style="12"/>
  </cols>
  <sheetData>
    <row r="1" spans="1:11" ht="16.5" customHeight="1" x14ac:dyDescent="0.55000000000000004">
      <c r="A1" s="95" t="s">
        <v>67</v>
      </c>
      <c r="B1" s="95"/>
      <c r="C1" s="95"/>
      <c r="D1" s="18"/>
      <c r="E1" s="18"/>
      <c r="F1" s="18"/>
      <c r="G1" s="18"/>
      <c r="H1" s="18"/>
      <c r="I1" s="18"/>
      <c r="J1" s="18"/>
      <c r="K1" s="18"/>
    </row>
    <row r="2" spans="1:11" ht="25.5" customHeight="1" thickBot="1" x14ac:dyDescent="0.6">
      <c r="A2" s="96"/>
      <c r="B2" s="96"/>
      <c r="C2" s="95"/>
      <c r="D2" s="7"/>
      <c r="G2" s="97" t="s">
        <v>48</v>
      </c>
      <c r="H2" s="97"/>
      <c r="I2" s="97"/>
      <c r="J2" s="97"/>
      <c r="K2" s="18"/>
    </row>
    <row r="3" spans="1:11" ht="16" customHeight="1" thickBot="1" x14ac:dyDescent="0.6">
      <c r="A3" s="7"/>
      <c r="B3" s="7"/>
      <c r="C3" s="7"/>
      <c r="D3" s="7"/>
      <c r="E3" s="7"/>
      <c r="F3" s="7"/>
      <c r="G3" s="98" t="s">
        <v>313</v>
      </c>
      <c r="H3" s="98"/>
      <c r="I3" s="98"/>
      <c r="J3" s="98"/>
      <c r="K3" s="18"/>
    </row>
    <row r="4" spans="1:11" ht="15.9" thickBot="1" x14ac:dyDescent="0.6">
      <c r="A4" s="125" t="s">
        <v>292</v>
      </c>
      <c r="B4" s="126" t="s">
        <v>49</v>
      </c>
      <c r="C4" s="130"/>
      <c r="D4" s="131"/>
      <c r="E4" s="132"/>
      <c r="F4" s="7"/>
      <c r="G4" s="99"/>
      <c r="H4" s="99"/>
      <c r="I4" s="99"/>
      <c r="J4" s="99"/>
      <c r="K4" s="18"/>
    </row>
    <row r="5" spans="1:11" ht="15.9" thickBot="1" x14ac:dyDescent="0.6">
      <c r="A5" s="125" t="s">
        <v>292</v>
      </c>
      <c r="B5" s="127" t="s">
        <v>50</v>
      </c>
      <c r="C5" s="130"/>
      <c r="D5" s="131"/>
      <c r="E5" s="132"/>
      <c r="F5" s="7"/>
      <c r="G5" s="99"/>
      <c r="H5" s="99"/>
      <c r="I5" s="99"/>
      <c r="J5" s="99"/>
      <c r="K5" s="18"/>
    </row>
    <row r="6" spans="1:11" ht="15.9" thickBot="1" x14ac:dyDescent="0.6">
      <c r="A6" s="125" t="s">
        <v>292</v>
      </c>
      <c r="B6" s="128" t="s">
        <v>51</v>
      </c>
      <c r="C6" s="133"/>
      <c r="D6" s="134"/>
      <c r="E6" s="135"/>
      <c r="F6" s="7"/>
      <c r="G6" s="99"/>
      <c r="H6" s="99"/>
      <c r="I6" s="99"/>
      <c r="J6" s="99"/>
      <c r="K6" s="18"/>
    </row>
    <row r="7" spans="1:11" ht="15.9" thickBot="1" x14ac:dyDescent="0.6">
      <c r="A7" s="125" t="s">
        <v>292</v>
      </c>
      <c r="B7" s="129" t="s">
        <v>66</v>
      </c>
      <c r="C7" s="133"/>
      <c r="D7" s="134"/>
      <c r="E7" s="135"/>
      <c r="F7" s="7"/>
      <c r="G7" s="99"/>
      <c r="H7" s="99"/>
      <c r="I7" s="99"/>
      <c r="J7" s="99"/>
      <c r="K7" s="18"/>
    </row>
    <row r="8" spans="1:11" ht="16.5" customHeight="1" x14ac:dyDescent="0.55000000000000004">
      <c r="A8" s="19"/>
      <c r="B8" s="25"/>
      <c r="C8" s="18"/>
      <c r="D8" s="18"/>
      <c r="E8" s="18"/>
      <c r="F8" s="18"/>
      <c r="G8" s="99"/>
      <c r="H8" s="99"/>
      <c r="I8" s="99"/>
      <c r="J8" s="99"/>
      <c r="K8" s="18"/>
    </row>
    <row r="9" spans="1:11" ht="16.5" customHeight="1" x14ac:dyDescent="0.55000000000000004">
      <c r="A9" s="19"/>
      <c r="B9" s="25"/>
      <c r="C9" s="18"/>
      <c r="D9" s="18"/>
      <c r="E9" s="18"/>
      <c r="F9" s="18"/>
      <c r="G9" s="18"/>
      <c r="H9" s="18"/>
      <c r="I9" s="18"/>
      <c r="J9" s="20"/>
      <c r="K9" s="18"/>
    </row>
    <row r="10" spans="1:11" ht="16.5" customHeight="1" x14ac:dyDescent="0.55000000000000004">
      <c r="A10" s="19"/>
      <c r="B10" s="25"/>
      <c r="C10" s="18"/>
      <c r="D10" s="18"/>
      <c r="E10" s="18"/>
      <c r="F10" s="18"/>
      <c r="G10" s="18"/>
      <c r="H10" s="18"/>
      <c r="I10" s="18"/>
      <c r="J10" s="20"/>
      <c r="K10" s="18"/>
    </row>
    <row r="11" spans="1:11" ht="16.5" customHeight="1" x14ac:dyDescent="0.55000000000000004">
      <c r="A11" s="19"/>
      <c r="B11" s="25"/>
      <c r="C11" s="18"/>
      <c r="D11" s="18"/>
      <c r="E11" s="18"/>
      <c r="F11" s="18"/>
      <c r="G11" s="18"/>
      <c r="H11" s="18"/>
      <c r="I11" s="18"/>
      <c r="J11" s="20"/>
      <c r="K11" s="18"/>
    </row>
    <row r="12" spans="1:11" ht="16.5" customHeight="1" x14ac:dyDescent="0.55000000000000004">
      <c r="A12" s="19"/>
      <c r="B12" s="25"/>
      <c r="C12" s="18"/>
      <c r="D12" s="18"/>
      <c r="E12" s="18"/>
      <c r="F12" s="18"/>
      <c r="G12" s="18"/>
      <c r="H12" s="18"/>
      <c r="I12" s="18"/>
      <c r="J12" s="20"/>
      <c r="K12" s="18"/>
    </row>
    <row r="13" spans="1:11" ht="16.5" customHeight="1" x14ac:dyDescent="0.55000000000000004">
      <c r="A13" s="19"/>
      <c r="B13" s="25"/>
      <c r="C13" s="18"/>
      <c r="D13" s="18"/>
      <c r="E13" s="18"/>
      <c r="F13" s="18"/>
      <c r="G13" s="18"/>
      <c r="H13" s="18"/>
      <c r="I13" s="18"/>
      <c r="J13" s="20"/>
      <c r="K13" s="18"/>
    </row>
    <row r="14" spans="1:11" ht="16.5" customHeight="1" x14ac:dyDescent="0.55000000000000004">
      <c r="A14" s="19"/>
      <c r="B14" s="25"/>
      <c r="C14" s="18"/>
      <c r="D14" s="18"/>
      <c r="E14" s="18"/>
      <c r="F14" s="18"/>
      <c r="G14" s="18"/>
      <c r="H14" s="18"/>
      <c r="I14" s="18"/>
      <c r="J14" s="20"/>
      <c r="K14" s="18"/>
    </row>
    <row r="15" spans="1:11" ht="16.5" customHeight="1" x14ac:dyDescent="0.55000000000000004">
      <c r="A15" s="19"/>
      <c r="B15" s="25"/>
      <c r="C15" s="18"/>
      <c r="D15" s="18"/>
      <c r="E15" s="18"/>
      <c r="F15" s="18"/>
      <c r="G15" s="18"/>
      <c r="H15" s="18"/>
      <c r="I15" s="18"/>
      <c r="J15" s="20"/>
      <c r="K15" s="18"/>
    </row>
    <row r="16" spans="1:11" ht="16.5" customHeight="1" x14ac:dyDescent="0.55000000000000004">
      <c r="A16" s="19"/>
      <c r="B16" s="25"/>
      <c r="C16" s="18"/>
      <c r="D16" s="18"/>
      <c r="E16" s="18"/>
      <c r="F16" s="18"/>
      <c r="G16" s="18"/>
      <c r="H16" s="18"/>
      <c r="I16" s="18"/>
      <c r="J16" s="20"/>
      <c r="K16" s="18"/>
    </row>
    <row r="17" spans="1:11" ht="16.5" customHeight="1" x14ac:dyDescent="0.55000000000000004">
      <c r="A17" s="19"/>
      <c r="B17" s="25"/>
      <c r="C17" s="18"/>
      <c r="D17" s="18"/>
      <c r="E17" s="18"/>
      <c r="F17" s="18"/>
      <c r="G17" s="18"/>
      <c r="H17" s="18"/>
      <c r="I17" s="18"/>
      <c r="J17" s="20"/>
      <c r="K17" s="18"/>
    </row>
    <row r="18" spans="1:11" ht="16.5" customHeight="1" x14ac:dyDescent="0.55000000000000004">
      <c r="A18" s="19"/>
      <c r="B18" s="25"/>
      <c r="C18" s="18"/>
      <c r="D18" s="18"/>
      <c r="E18" s="18"/>
      <c r="F18" s="18"/>
      <c r="G18" s="18"/>
      <c r="H18" s="18"/>
      <c r="I18" s="18"/>
      <c r="J18" s="20"/>
      <c r="K18" s="18"/>
    </row>
    <row r="19" spans="1:11" ht="16.5" customHeight="1" x14ac:dyDescent="0.55000000000000004">
      <c r="A19" s="19"/>
      <c r="B19" s="25"/>
      <c r="C19" s="18"/>
      <c r="D19" s="18"/>
      <c r="E19" s="18"/>
      <c r="F19" s="18"/>
      <c r="G19" s="18"/>
      <c r="H19" s="18"/>
      <c r="I19" s="18"/>
      <c r="J19" s="20"/>
      <c r="K19" s="18"/>
    </row>
    <row r="20" spans="1:11" ht="16.5" customHeight="1" x14ac:dyDescent="0.55000000000000004">
      <c r="A20" s="19"/>
      <c r="B20" s="25"/>
      <c r="C20" s="18"/>
      <c r="D20" s="18"/>
      <c r="E20" s="18"/>
      <c r="F20" s="18"/>
      <c r="G20" s="18"/>
      <c r="H20" s="18"/>
      <c r="I20" s="18"/>
      <c r="J20" s="20"/>
      <c r="K20" s="18"/>
    </row>
    <row r="21" spans="1:11" s="26" customFormat="1" ht="21.7" customHeight="1" x14ac:dyDescent="0.55000000000000004">
      <c r="A21" s="13"/>
      <c r="B21" s="14"/>
      <c r="C21" s="27"/>
      <c r="D21" s="27"/>
      <c r="E21" s="27"/>
      <c r="F21" s="27"/>
      <c r="G21" s="27"/>
      <c r="H21" s="27"/>
      <c r="I21" s="27"/>
    </row>
    <row r="22" spans="1:11" s="26" customFormat="1" ht="21.7" customHeight="1" x14ac:dyDescent="0.55000000000000004">
      <c r="A22" s="13"/>
      <c r="B22" s="14"/>
      <c r="C22" s="27"/>
      <c r="D22" s="27"/>
      <c r="E22" s="27"/>
      <c r="F22" s="27"/>
      <c r="G22" s="27"/>
      <c r="H22" s="27"/>
      <c r="I22" s="27"/>
    </row>
    <row r="23" spans="1:11" s="26" customFormat="1" ht="21.7" customHeight="1" x14ac:dyDescent="0.55000000000000004">
      <c r="A23" s="13"/>
      <c r="B23" s="14"/>
      <c r="C23" s="27"/>
      <c r="D23" s="27"/>
      <c r="E23" s="27"/>
      <c r="F23" s="27"/>
      <c r="G23" s="27"/>
      <c r="H23" s="27"/>
      <c r="I23" s="27"/>
    </row>
    <row r="24" spans="1:11" s="26" customFormat="1" ht="21.7" customHeight="1" x14ac:dyDescent="0.55000000000000004">
      <c r="A24" s="13"/>
      <c r="B24" s="14"/>
      <c r="C24" s="27"/>
      <c r="D24" s="27"/>
      <c r="E24" s="27"/>
      <c r="F24" s="27"/>
      <c r="G24" s="27"/>
      <c r="H24" s="27"/>
      <c r="I24" s="27"/>
    </row>
    <row r="25" spans="1:11" s="26" customFormat="1" ht="21.7" customHeight="1" x14ac:dyDescent="0.55000000000000004">
      <c r="A25" s="13"/>
      <c r="B25" s="14"/>
      <c r="C25" s="27"/>
      <c r="D25" s="27"/>
      <c r="E25" s="27"/>
      <c r="F25" s="27"/>
      <c r="G25" s="27"/>
      <c r="H25" s="27"/>
      <c r="I25" s="27"/>
    </row>
    <row r="26" spans="1:11" s="26" customFormat="1" ht="21.7" customHeight="1" x14ac:dyDescent="0.55000000000000004">
      <c r="A26" s="13"/>
      <c r="B26" s="14"/>
      <c r="C26" s="27"/>
      <c r="D26" s="27" t="s">
        <v>371</v>
      </c>
      <c r="E26" s="27"/>
      <c r="F26" s="27"/>
      <c r="G26" s="27"/>
      <c r="H26" s="27"/>
      <c r="I26" s="27"/>
    </row>
    <row r="27" spans="1:11" s="26" customFormat="1" ht="21.7" customHeight="1" x14ac:dyDescent="0.55000000000000004">
      <c r="A27" s="13"/>
      <c r="B27" s="14"/>
      <c r="C27" s="27"/>
      <c r="D27" s="27"/>
      <c r="E27" s="27"/>
      <c r="F27" s="27"/>
      <c r="G27" s="27"/>
      <c r="H27" s="27"/>
      <c r="I27" s="27"/>
    </row>
    <row r="28" spans="1:11" s="26" customFormat="1" ht="21.7" customHeight="1" x14ac:dyDescent="0.55000000000000004">
      <c r="A28" s="13"/>
      <c r="B28" s="14"/>
      <c r="C28" s="27"/>
      <c r="D28" s="27"/>
      <c r="E28" s="27"/>
      <c r="F28" s="27"/>
      <c r="G28" s="27"/>
      <c r="H28" s="27"/>
      <c r="I28" s="27"/>
    </row>
    <row r="29" spans="1:11" s="26" customFormat="1" ht="21.7" customHeight="1" x14ac:dyDescent="0.55000000000000004">
      <c r="A29" s="13"/>
      <c r="B29" s="14"/>
      <c r="C29" s="27"/>
      <c r="D29" s="27"/>
      <c r="E29" s="27"/>
      <c r="F29" s="27"/>
      <c r="G29" s="27"/>
      <c r="H29" s="27"/>
      <c r="I29" s="27"/>
    </row>
    <row r="30" spans="1:11" s="26" customFormat="1" ht="21.7" customHeight="1" x14ac:dyDescent="0.55000000000000004">
      <c r="A30" s="13"/>
      <c r="B30" s="14"/>
      <c r="C30" s="27"/>
      <c r="D30" s="27"/>
      <c r="E30" s="27"/>
      <c r="F30" s="27"/>
      <c r="G30" s="27"/>
      <c r="H30" s="27"/>
      <c r="I30" s="27"/>
    </row>
    <row r="31" spans="1:11" s="26" customFormat="1" ht="21.7" customHeight="1" x14ac:dyDescent="0.55000000000000004">
      <c r="A31" s="13"/>
      <c r="B31" s="14"/>
      <c r="C31" s="27"/>
      <c r="D31" s="27"/>
      <c r="E31" s="27"/>
      <c r="F31" s="27"/>
      <c r="G31" s="27"/>
      <c r="H31" s="27"/>
      <c r="I31" s="27"/>
    </row>
    <row r="32" spans="1:11" s="26" customFormat="1" ht="21.7" customHeight="1" x14ac:dyDescent="0.55000000000000004">
      <c r="A32" s="13"/>
      <c r="B32" s="14"/>
      <c r="C32" s="27"/>
      <c r="D32" s="27"/>
      <c r="E32" s="27"/>
      <c r="F32" s="27"/>
      <c r="G32" s="27"/>
      <c r="H32" s="27"/>
      <c r="I32" s="27"/>
    </row>
    <row r="33" spans="1:9" s="26" customFormat="1" ht="21.7" customHeight="1" x14ac:dyDescent="0.55000000000000004">
      <c r="A33" s="13"/>
      <c r="B33" s="14"/>
      <c r="C33" s="27"/>
      <c r="D33" s="27"/>
      <c r="E33" s="27"/>
      <c r="F33" s="27"/>
      <c r="G33" s="27"/>
      <c r="H33" s="27"/>
      <c r="I33" s="27"/>
    </row>
    <row r="34" spans="1:9" s="26" customFormat="1" ht="21.7" customHeight="1" x14ac:dyDescent="0.55000000000000004">
      <c r="A34" s="13"/>
      <c r="B34" s="14"/>
      <c r="C34" s="27"/>
      <c r="D34" s="27"/>
      <c r="E34" s="27"/>
      <c r="F34" s="27"/>
      <c r="G34" s="27"/>
      <c r="H34" s="27"/>
      <c r="I34" s="27"/>
    </row>
    <row r="35" spans="1:9" s="26" customFormat="1" ht="21.7" customHeight="1" x14ac:dyDescent="0.55000000000000004">
      <c r="A35" s="13"/>
      <c r="B35" s="14"/>
      <c r="C35" s="27"/>
      <c r="D35" s="27"/>
      <c r="E35" s="27"/>
      <c r="F35" s="27"/>
      <c r="G35" s="27"/>
      <c r="H35" s="27"/>
      <c r="I35" s="27"/>
    </row>
    <row r="36" spans="1:9" s="26" customFormat="1" ht="21.7" customHeight="1" x14ac:dyDescent="0.55000000000000004">
      <c r="A36" s="13"/>
      <c r="B36" s="14"/>
      <c r="C36" s="27"/>
      <c r="D36" s="27"/>
      <c r="E36" s="27"/>
      <c r="F36" s="27"/>
      <c r="G36" s="27"/>
      <c r="H36" s="27"/>
      <c r="I36" s="27"/>
    </row>
    <row r="37" spans="1:9" s="26" customFormat="1" ht="21.7" customHeight="1" x14ac:dyDescent="0.55000000000000004">
      <c r="A37" s="13"/>
      <c r="B37" s="14"/>
      <c r="C37" s="27"/>
      <c r="D37" s="27"/>
      <c r="E37" s="27"/>
      <c r="F37" s="27"/>
      <c r="G37" s="27"/>
      <c r="H37" s="27"/>
      <c r="I37" s="27"/>
    </row>
    <row r="38" spans="1:9" s="26" customFormat="1" ht="21.7" customHeight="1" x14ac:dyDescent="0.55000000000000004">
      <c r="A38" s="13"/>
      <c r="B38" s="14"/>
      <c r="C38" s="27"/>
      <c r="D38" s="27"/>
      <c r="E38" s="27"/>
      <c r="F38" s="27"/>
      <c r="G38" s="27"/>
      <c r="H38" s="27"/>
      <c r="I38" s="27"/>
    </row>
    <row r="39" spans="1:9" s="26" customFormat="1" ht="21.7" customHeight="1" x14ac:dyDescent="0.55000000000000004">
      <c r="A39" s="13"/>
      <c r="B39" s="14"/>
      <c r="C39" s="27"/>
      <c r="D39" s="27"/>
      <c r="E39" s="27"/>
      <c r="F39" s="27"/>
      <c r="G39" s="27"/>
      <c r="H39" s="27"/>
      <c r="I39" s="27"/>
    </row>
    <row r="40" spans="1:9" s="26" customFormat="1" ht="21.7" customHeight="1" x14ac:dyDescent="0.55000000000000004">
      <c r="A40" s="13"/>
      <c r="B40" s="27"/>
      <c r="C40" s="27"/>
      <c r="D40" s="27"/>
      <c r="E40" s="27"/>
      <c r="F40" s="27"/>
      <c r="G40" s="27"/>
      <c r="H40" s="27"/>
      <c r="I40" s="27"/>
    </row>
    <row r="41" spans="1:9" s="26" customFormat="1" ht="21.7" customHeight="1" x14ac:dyDescent="0.55000000000000004">
      <c r="A41" s="13"/>
      <c r="B41" s="27"/>
      <c r="C41" s="27"/>
      <c r="D41" s="27"/>
      <c r="E41" s="27"/>
      <c r="F41" s="27"/>
      <c r="G41" s="27"/>
      <c r="H41" s="27"/>
      <c r="I41" s="27"/>
    </row>
    <row r="42" spans="1:9" s="26" customFormat="1" ht="21.7" customHeight="1" x14ac:dyDescent="0.55000000000000004">
      <c r="A42" s="13"/>
      <c r="B42" s="27"/>
      <c r="C42" s="27"/>
      <c r="D42" s="27"/>
      <c r="E42" s="27"/>
      <c r="F42" s="27"/>
      <c r="G42" s="27"/>
      <c r="H42" s="27"/>
      <c r="I42" s="27"/>
    </row>
    <row r="43" spans="1:9" s="26" customFormat="1" ht="21.7" customHeight="1" x14ac:dyDescent="0.55000000000000004">
      <c r="A43" s="28"/>
      <c r="B43" s="27"/>
      <c r="C43" s="27"/>
      <c r="D43" s="27"/>
      <c r="E43" s="27"/>
      <c r="F43" s="27"/>
      <c r="G43" s="27"/>
      <c r="H43" s="27"/>
      <c r="I43" s="27"/>
    </row>
    <row r="44" spans="1:9" s="8" customFormat="1" x14ac:dyDescent="1.05">
      <c r="A44" s="15"/>
    </row>
    <row r="45" spans="1:9" s="29" customFormat="1" ht="21.7" customHeight="1" x14ac:dyDescent="1.05">
      <c r="A45" s="17"/>
    </row>
    <row r="46" spans="1:9" s="29" customFormat="1" ht="21.7" customHeight="1" x14ac:dyDescent="1.05">
      <c r="A46" s="17"/>
    </row>
    <row r="47" spans="1:9" s="29" customFormat="1" ht="21.7" customHeight="1" x14ac:dyDescent="1.05">
      <c r="A47" s="17"/>
    </row>
    <row r="48" spans="1:9" s="29" customFormat="1" ht="21.7" customHeight="1" x14ac:dyDescent="1.05">
      <c r="A48" s="17"/>
    </row>
    <row r="49" spans="1:9" s="29" customFormat="1" ht="21.7" customHeight="1" x14ac:dyDescent="1.05">
      <c r="A49" s="17"/>
    </row>
    <row r="50" spans="1:9" s="26" customFormat="1" ht="21.7" customHeight="1" x14ac:dyDescent="0.55000000000000004">
      <c r="A50" s="13"/>
    </row>
    <row r="51" spans="1:9" x14ac:dyDescent="1.05">
      <c r="B51" s="12"/>
      <c r="C51" s="12"/>
      <c r="D51" s="12"/>
      <c r="E51" s="12"/>
      <c r="F51" s="12"/>
      <c r="G51" s="12"/>
      <c r="H51" s="12"/>
      <c r="I51" s="12"/>
    </row>
  </sheetData>
  <mergeCells count="7">
    <mergeCell ref="A1:C2"/>
    <mergeCell ref="G2:J2"/>
    <mergeCell ref="G3:J8"/>
    <mergeCell ref="C4:E4"/>
    <mergeCell ref="C5:E5"/>
    <mergeCell ref="C6:E6"/>
    <mergeCell ref="C7:E7"/>
  </mergeCells>
  <pageMargins left="0.70866141732283472" right="0.70866141732283472" top="0.74803149606299213" bottom="0.74803149606299213" header="0.31496062992125984" footer="0.31496062992125984"/>
  <pageSetup paperSize="9" scale="87" fitToHeight="0" orientation="landscape" r:id="rId1"/>
  <headerFooter>
    <oddHeader>&amp;C&amp;A</oddHeader>
    <oddFooter>&amp;LPrinted &amp;D&amp;C&amp;F&amp;R&amp;P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R35"/>
  <sheetViews>
    <sheetView showGridLines="0" zoomScale="80" zoomScaleNormal="80" zoomScaleSheetLayoutView="55" workbookViewId="0">
      <selection activeCell="S17" sqref="S17"/>
    </sheetView>
  </sheetViews>
  <sheetFormatPr defaultRowHeight="14.4" x14ac:dyDescent="0.55000000000000004"/>
  <cols>
    <col min="1" max="1" width="5.47265625" customWidth="1"/>
    <col min="3" max="3" width="24.41796875" customWidth="1"/>
    <col min="4" max="4" width="12.5234375" customWidth="1"/>
    <col min="5" max="5" width="11.47265625" customWidth="1"/>
    <col min="6" max="7" width="20" customWidth="1"/>
    <col min="8" max="10" width="9.9453125" customWidth="1"/>
    <col min="11" max="11" width="26.15625" customWidth="1"/>
    <col min="12" max="12" width="17.47265625" customWidth="1"/>
    <col min="13" max="13" width="11" customWidth="1"/>
    <col min="14" max="14" width="38.41796875" customWidth="1"/>
    <col min="15" max="18" width="14.3125" customWidth="1"/>
    <col min="19" max="19" width="30.41796875" customWidth="1"/>
    <col min="20" max="20" width="17.83984375" customWidth="1"/>
    <col min="21" max="23" width="11.3125" customWidth="1"/>
    <col min="24" max="24" width="9.9453125" customWidth="1"/>
    <col min="25" max="27" width="14.5234375" customWidth="1"/>
    <col min="28" max="28" width="51.62890625" customWidth="1"/>
    <col min="29" max="29" width="11.62890625" customWidth="1"/>
    <col min="30" max="30" width="14.7890625" customWidth="1"/>
    <col min="31" max="33" width="11" customWidth="1"/>
    <col min="34" max="34" width="14.15625" bestFit="1" customWidth="1"/>
    <col min="35" max="35" width="18.15625" customWidth="1"/>
    <col min="36" max="36" width="15.41796875" style="49" customWidth="1"/>
    <col min="37" max="37" width="23.5234375" customWidth="1"/>
    <col min="38" max="38" width="15.20703125" customWidth="1"/>
    <col min="39" max="40" width="11" customWidth="1"/>
    <col min="41" max="41" width="10.26171875" customWidth="1"/>
    <col min="42" max="42" width="15.26171875" bestFit="1" customWidth="1"/>
    <col min="43" max="43" width="21.62890625" customWidth="1"/>
    <col min="44" max="44" width="35.7890625" customWidth="1"/>
  </cols>
  <sheetData>
    <row r="1" spans="1:36" ht="30.6" x14ac:dyDescent="1.1000000000000001">
      <c r="A1" s="94" t="s">
        <v>167</v>
      </c>
      <c r="B1" s="94"/>
      <c r="C1" s="33"/>
      <c r="D1" s="10"/>
      <c r="F1" s="33"/>
      <c r="G1" s="33"/>
      <c r="H1" s="124"/>
      <c r="J1" s="145"/>
      <c r="K1" s="33" t="s">
        <v>372</v>
      </c>
      <c r="L1" s="33"/>
      <c r="M1" s="33"/>
      <c r="N1" s="33"/>
      <c r="O1" s="33"/>
      <c r="P1" s="33"/>
      <c r="Q1" s="33"/>
      <c r="R1" s="33"/>
      <c r="S1" s="33"/>
      <c r="T1" s="33"/>
      <c r="X1" s="10"/>
      <c r="Y1" s="10"/>
      <c r="AA1" s="33"/>
      <c r="AB1" s="33"/>
      <c r="AJ1"/>
    </row>
    <row r="2" spans="1:36" ht="45" customHeight="1" x14ac:dyDescent="0.55000000000000004">
      <c r="A2" s="141" t="s">
        <v>336</v>
      </c>
      <c r="B2" s="100"/>
      <c r="C2" s="100"/>
      <c r="D2" s="100"/>
      <c r="E2" s="100"/>
      <c r="F2" s="100"/>
      <c r="G2" s="100"/>
      <c r="H2" s="140" t="s">
        <v>351</v>
      </c>
      <c r="I2" s="140"/>
      <c r="J2" s="140"/>
      <c r="K2" s="140" t="s">
        <v>73</v>
      </c>
      <c r="L2" s="140"/>
      <c r="M2" s="140"/>
      <c r="N2" s="142" t="s">
        <v>344</v>
      </c>
      <c r="O2" s="143"/>
      <c r="P2" s="143"/>
      <c r="Q2" s="143"/>
      <c r="R2" s="144"/>
      <c r="S2" s="143" t="s">
        <v>380</v>
      </c>
      <c r="T2" s="144"/>
      <c r="U2" s="140" t="s">
        <v>352</v>
      </c>
      <c r="V2" s="140"/>
      <c r="W2" s="140"/>
      <c r="X2" s="34"/>
      <c r="Y2" s="34"/>
      <c r="Z2" s="34"/>
      <c r="AA2" s="34"/>
      <c r="AB2" s="33"/>
      <c r="AJ2"/>
    </row>
    <row r="3" spans="1:36" s="50" customFormat="1" ht="72.3" thickBot="1" x14ac:dyDescent="0.6">
      <c r="A3" s="64" t="s">
        <v>14</v>
      </c>
      <c r="B3" s="64" t="s">
        <v>334</v>
      </c>
      <c r="C3" s="64" t="s">
        <v>31</v>
      </c>
      <c r="D3" s="64" t="s">
        <v>316</v>
      </c>
      <c r="E3" s="64" t="s">
        <v>338</v>
      </c>
      <c r="F3" s="64" t="s">
        <v>52</v>
      </c>
      <c r="G3" s="64" t="s">
        <v>340</v>
      </c>
      <c r="H3" s="139" t="s">
        <v>32</v>
      </c>
      <c r="I3" s="139" t="s">
        <v>347</v>
      </c>
      <c r="J3" s="139" t="s">
        <v>346</v>
      </c>
      <c r="K3" s="64" t="s">
        <v>353</v>
      </c>
      <c r="L3" s="64" t="s">
        <v>355</v>
      </c>
      <c r="M3" s="64" t="s">
        <v>354</v>
      </c>
      <c r="N3" s="64" t="s">
        <v>309</v>
      </c>
      <c r="O3" s="64" t="s">
        <v>356</v>
      </c>
      <c r="P3" s="64" t="s">
        <v>357</v>
      </c>
      <c r="Q3" s="64" t="s">
        <v>373</v>
      </c>
      <c r="R3" s="64" t="s">
        <v>374</v>
      </c>
      <c r="S3" s="64" t="s">
        <v>343</v>
      </c>
      <c r="T3" s="64" t="s">
        <v>375</v>
      </c>
      <c r="U3" s="139" t="s">
        <v>348</v>
      </c>
      <c r="V3" s="139" t="s">
        <v>349</v>
      </c>
      <c r="W3" s="139" t="s">
        <v>350</v>
      </c>
      <c r="X3" s="64" t="s">
        <v>12</v>
      </c>
      <c r="Y3" s="64" t="s">
        <v>341</v>
      </c>
      <c r="Z3" s="64" t="s">
        <v>314</v>
      </c>
      <c r="AA3" s="63" t="s">
        <v>11</v>
      </c>
      <c r="AB3" s="62" t="s">
        <v>15</v>
      </c>
    </row>
    <row r="4" spans="1:36" ht="117" x14ac:dyDescent="0.55000000000000004">
      <c r="A4" s="138" t="s">
        <v>337</v>
      </c>
      <c r="B4" s="138" t="s">
        <v>335</v>
      </c>
      <c r="C4" s="138" t="s">
        <v>385</v>
      </c>
      <c r="D4" s="138" t="s">
        <v>330</v>
      </c>
      <c r="E4" s="138" t="s">
        <v>339</v>
      </c>
      <c r="F4" s="138" t="s">
        <v>70</v>
      </c>
      <c r="G4" s="138" t="s">
        <v>358</v>
      </c>
      <c r="H4" s="138" t="s">
        <v>75</v>
      </c>
      <c r="I4" s="138" t="s">
        <v>294</v>
      </c>
      <c r="J4" s="138" t="s">
        <v>345</v>
      </c>
      <c r="K4" s="138" t="s">
        <v>307</v>
      </c>
      <c r="L4" s="138" t="s">
        <v>310</v>
      </c>
      <c r="M4" s="138" t="s">
        <v>308</v>
      </c>
      <c r="N4" s="138" t="s">
        <v>382</v>
      </c>
      <c r="O4" s="138" t="s">
        <v>378</v>
      </c>
      <c r="P4" s="138" t="s">
        <v>377</v>
      </c>
      <c r="Q4" s="138" t="s">
        <v>383</v>
      </c>
      <c r="R4" s="138" t="s">
        <v>379</v>
      </c>
      <c r="S4" s="138" t="s">
        <v>381</v>
      </c>
      <c r="T4" s="138" t="s">
        <v>376</v>
      </c>
      <c r="U4" s="138" t="s">
        <v>359</v>
      </c>
      <c r="V4" s="138" t="s">
        <v>384</v>
      </c>
      <c r="W4" s="138" t="s">
        <v>311</v>
      </c>
      <c r="X4" s="138" t="s">
        <v>74</v>
      </c>
      <c r="Y4" s="138" t="s">
        <v>342</v>
      </c>
      <c r="Z4" s="138" t="s">
        <v>315</v>
      </c>
      <c r="AA4" s="138" t="s">
        <v>69</v>
      </c>
      <c r="AB4" s="138" t="s">
        <v>53</v>
      </c>
      <c r="AJ4"/>
    </row>
    <row r="5" spans="1:36" s="160" customFormat="1" ht="64.8" customHeight="1" x14ac:dyDescent="0.55000000000000004">
      <c r="A5" s="154" t="s">
        <v>106</v>
      </c>
      <c r="B5" s="155" t="s">
        <v>331</v>
      </c>
      <c r="C5" s="155"/>
      <c r="D5" s="155"/>
      <c r="E5" s="155"/>
      <c r="F5" s="155"/>
      <c r="G5" s="155"/>
      <c r="H5" s="146"/>
      <c r="I5" s="146"/>
      <c r="J5" s="147" t="str">
        <f>IFERROR(INDEX(Metadata!$C$13:$H$18,MATCH(Risks[[#This Row],[Likelihood]],Metadata!$C$13:$C$18,0),MATCH(Risks[[#This Row],[Consequence ]],Metadata!$C$13:$H$13,0)),"")</f>
        <v/>
      </c>
      <c r="K5" s="147" t="str">
        <f>IFERROR(VLOOKUP(Risks[[#This Row],[Initial Risk Level]],Metadata!$A$22:$C$25,2,FALSE),"")</f>
        <v/>
      </c>
      <c r="L5" s="147" t="str">
        <f>IFERROR(VLOOKUP(Risks[[#This Row],[Initial Risk Level]],Metadata!$A$22:$C$25,3,FALSE),"")</f>
        <v/>
      </c>
      <c r="M5" s="147" t="str">
        <f>IF(Risks[[#This Row],[Initial Risk Level]]="","N/A",IF(OR(Risks[[#This Row],[Initial Risk Level]]="Medium",Risks[[#This Row],[Initial Risk Level]]="Extreme",Risks[[#This Row],[Initial Risk Level]]="High"),"YES","NO"))</f>
        <v>N/A</v>
      </c>
      <c r="N5" s="155"/>
      <c r="O5" s="156"/>
      <c r="P5" s="156"/>
      <c r="Q5" s="155"/>
      <c r="R5" s="156"/>
      <c r="S5" s="155"/>
      <c r="T5" s="157"/>
      <c r="U5" s="148" t="s">
        <v>36</v>
      </c>
      <c r="V5" s="148" t="s">
        <v>41</v>
      </c>
      <c r="W5" s="147" t="str">
        <f>IFERROR(INDEX(Metadata!$C$13:$H$18,MATCH(Risks[[#This Row],[Residual Likelihood]],Metadata!$C$13:$C$18,0),MATCH(Risks[[#This Row],[Residual Consequence]],Metadata!$C$13:$H$13,0)),"")</f>
        <v>Medium</v>
      </c>
      <c r="X5" s="155"/>
      <c r="Y5" s="158"/>
      <c r="Z5" s="149"/>
      <c r="AA5" s="159"/>
      <c r="AB5" s="159"/>
    </row>
    <row r="6" spans="1:36" s="160" customFormat="1" ht="64.8" customHeight="1" x14ac:dyDescent="0.55000000000000004">
      <c r="A6" s="154" t="s">
        <v>107</v>
      </c>
      <c r="B6" s="161"/>
      <c r="C6" s="161"/>
      <c r="D6" s="161"/>
      <c r="E6" s="161"/>
      <c r="F6" s="161"/>
      <c r="G6" s="161"/>
      <c r="H6" s="150"/>
      <c r="I6" s="150"/>
      <c r="J6" s="151" t="str">
        <f>IFERROR(INDEX(Metadata!$C$13:$H$18,MATCH(Risks[[#This Row],[Likelihood]],Metadata!$C$13:$C$18,0),MATCH(Risks[[#This Row],[Consequence ]],Metadata!$C$13:$H$13,0)),"")</f>
        <v/>
      </c>
      <c r="K6" s="151" t="str">
        <f>IFERROR(VLOOKUP(Risks[[#This Row],[Initial Risk Level]],Metadata!$A$22:$C$25,2,FALSE),"")</f>
        <v/>
      </c>
      <c r="L6" s="151" t="str">
        <f>IFERROR(VLOOKUP(Risks[[#This Row],[Initial Risk Level]],Metadata!$A$22:$C$25,3,FALSE),"")</f>
        <v/>
      </c>
      <c r="M6" s="151" t="str">
        <f>IF(Risks[[#This Row],[Initial Risk Level]]="","N/A",IF(OR(Risks[[#This Row],[Initial Risk Level]]="Medium",Risks[[#This Row],[Initial Risk Level]]="Extreme",Risks[[#This Row],[Initial Risk Level]]="High"),"YES","NO"))</f>
        <v>N/A</v>
      </c>
      <c r="N6" s="155"/>
      <c r="O6" s="156"/>
      <c r="P6" s="156"/>
      <c r="Q6" s="155"/>
      <c r="R6" s="156"/>
      <c r="S6" s="155"/>
      <c r="T6" s="157"/>
      <c r="U6" s="152"/>
      <c r="V6" s="152"/>
      <c r="W6" s="151" t="str">
        <f>IFERROR(INDEX(Metadata!$C$13:$H$18,MATCH(Risks[[#This Row],[Residual Likelihood]],Metadata!$C$13:$C$18,0),MATCH(Risks[[#This Row],[Residual Consequence]],Metadata!$C$13:$H$13,0)),"")</f>
        <v/>
      </c>
      <c r="X6" s="161"/>
      <c r="Y6" s="162"/>
      <c r="Z6" s="153"/>
      <c r="AA6" s="163"/>
      <c r="AB6" s="163"/>
    </row>
    <row r="7" spans="1:36" s="160" customFormat="1" ht="64.8" customHeight="1" x14ac:dyDescent="0.55000000000000004">
      <c r="A7" s="154" t="s">
        <v>108</v>
      </c>
      <c r="B7" s="161"/>
      <c r="C7" s="161"/>
      <c r="D7" s="161"/>
      <c r="E7" s="161"/>
      <c r="F7" s="161"/>
      <c r="G7" s="161"/>
      <c r="H7" s="150"/>
      <c r="I7" s="150"/>
      <c r="J7" s="151" t="str">
        <f>IFERROR(INDEX(Metadata!$C$13:$H$18,MATCH(Risks[[#This Row],[Likelihood]],Metadata!$C$13:$C$18,0),MATCH(Risks[[#This Row],[Consequence ]],Metadata!$C$13:$H$13,0)),"")</f>
        <v/>
      </c>
      <c r="K7" s="151" t="str">
        <f>IFERROR(VLOOKUP(Risks[[#This Row],[Initial Risk Level]],Metadata!$A$22:$C$25,2,FALSE),"")</f>
        <v/>
      </c>
      <c r="L7" s="151" t="str">
        <f>IFERROR(VLOOKUP(Risks[[#This Row],[Initial Risk Level]],Metadata!$A$22:$C$25,3,FALSE),"")</f>
        <v/>
      </c>
      <c r="M7" s="151" t="str">
        <f>IF(Risks[[#This Row],[Initial Risk Level]]="","N/A",IF(OR(Risks[[#This Row],[Initial Risk Level]]="Medium",Risks[[#This Row],[Initial Risk Level]]="Extreme",Risks[[#This Row],[Initial Risk Level]]="High"),"YES","NO"))</f>
        <v>N/A</v>
      </c>
      <c r="N7" s="155"/>
      <c r="O7" s="156"/>
      <c r="P7" s="156"/>
      <c r="Q7" s="155"/>
      <c r="R7" s="156"/>
      <c r="S7" s="155"/>
      <c r="T7" s="157"/>
      <c r="U7" s="152"/>
      <c r="V7" s="152"/>
      <c r="W7" s="151" t="str">
        <f>IFERROR(INDEX(Metadata!$C$13:$H$18,MATCH(Risks[[#This Row],[Residual Likelihood]],Metadata!$C$13:$C$18,0),MATCH(Risks[[#This Row],[Residual Consequence]],Metadata!$C$13:$H$13,0)),"")</f>
        <v/>
      </c>
      <c r="X7" s="161"/>
      <c r="Y7" s="162"/>
      <c r="Z7" s="153"/>
      <c r="AA7" s="163"/>
      <c r="AB7" s="163"/>
    </row>
    <row r="8" spans="1:36" s="160" customFormat="1" ht="64.8" customHeight="1" x14ac:dyDescent="0.55000000000000004">
      <c r="A8" s="154" t="s">
        <v>109</v>
      </c>
      <c r="B8" s="161"/>
      <c r="C8" s="161"/>
      <c r="D8" s="161"/>
      <c r="E8" s="161"/>
      <c r="F8" s="161"/>
      <c r="G8" s="161"/>
      <c r="H8" s="150"/>
      <c r="I8" s="150"/>
      <c r="J8" s="151" t="str">
        <f>IFERROR(INDEX(Metadata!$C$13:$H$18,MATCH(Risks[[#This Row],[Likelihood]],Metadata!$C$13:$C$18,0),MATCH(Risks[[#This Row],[Consequence ]],Metadata!$C$13:$H$13,0)),"")</f>
        <v/>
      </c>
      <c r="K8" s="151" t="str">
        <f>IFERROR(VLOOKUP(Risks[[#This Row],[Initial Risk Level]],Metadata!$A$22:$C$25,2,FALSE),"")</f>
        <v/>
      </c>
      <c r="L8" s="151" t="str">
        <f>IFERROR(VLOOKUP(Risks[[#This Row],[Initial Risk Level]],Metadata!$A$22:$C$25,3,FALSE),"")</f>
        <v/>
      </c>
      <c r="M8" s="151" t="str">
        <f>IF(Risks[[#This Row],[Initial Risk Level]]="","N/A",IF(OR(Risks[[#This Row],[Initial Risk Level]]="Medium",Risks[[#This Row],[Initial Risk Level]]="Extreme",Risks[[#This Row],[Initial Risk Level]]="High"),"YES","NO"))</f>
        <v>N/A</v>
      </c>
      <c r="N8" s="155"/>
      <c r="O8" s="156"/>
      <c r="P8" s="156"/>
      <c r="Q8" s="155"/>
      <c r="R8" s="156"/>
      <c r="S8" s="155"/>
      <c r="T8" s="157"/>
      <c r="U8" s="152"/>
      <c r="V8" s="152"/>
      <c r="W8" s="151" t="str">
        <f>IFERROR(INDEX(Metadata!$C$13:$H$18,MATCH(Risks[[#This Row],[Residual Likelihood]],Metadata!$C$13:$C$18,0),MATCH(Risks[[#This Row],[Residual Consequence]],Metadata!$C$13:$H$13,0)),"")</f>
        <v/>
      </c>
      <c r="X8" s="161"/>
      <c r="Y8" s="162"/>
      <c r="Z8" s="153"/>
      <c r="AA8" s="163"/>
      <c r="AB8" s="163"/>
    </row>
    <row r="9" spans="1:36" s="160" customFormat="1" ht="64.8" customHeight="1" x14ac:dyDescent="0.55000000000000004">
      <c r="A9" s="154" t="s">
        <v>110</v>
      </c>
      <c r="B9" s="161"/>
      <c r="C9" s="161"/>
      <c r="D9" s="161"/>
      <c r="E9" s="161"/>
      <c r="F9" s="161"/>
      <c r="G9" s="161"/>
      <c r="H9" s="150"/>
      <c r="I9" s="150"/>
      <c r="J9" s="151" t="str">
        <f>IFERROR(INDEX(Metadata!$C$13:$H$18,MATCH(Risks[[#This Row],[Likelihood]],Metadata!$C$13:$C$18,0),MATCH(Risks[[#This Row],[Consequence ]],Metadata!$C$13:$H$13,0)),"")</f>
        <v/>
      </c>
      <c r="K9" s="151" t="str">
        <f>IFERROR(VLOOKUP(Risks[[#This Row],[Initial Risk Level]],Metadata!$A$22:$C$25,2,FALSE),"")</f>
        <v/>
      </c>
      <c r="L9" s="151" t="str">
        <f>IFERROR(VLOOKUP(Risks[[#This Row],[Initial Risk Level]],Metadata!$A$22:$C$25,3,FALSE),"")</f>
        <v/>
      </c>
      <c r="M9" s="151" t="str">
        <f>IF(Risks[[#This Row],[Initial Risk Level]]="","N/A",IF(OR(Risks[[#This Row],[Initial Risk Level]]="Medium",Risks[[#This Row],[Initial Risk Level]]="Extreme",Risks[[#This Row],[Initial Risk Level]]="High"),"YES","NO"))</f>
        <v>N/A</v>
      </c>
      <c r="N9" s="155"/>
      <c r="O9" s="156"/>
      <c r="P9" s="156"/>
      <c r="Q9" s="155"/>
      <c r="R9" s="156"/>
      <c r="S9" s="155"/>
      <c r="T9" s="157"/>
      <c r="U9" s="152"/>
      <c r="V9" s="152"/>
      <c r="W9" s="151" t="str">
        <f>IFERROR(INDEX(Metadata!$C$13:$H$18,MATCH(Risks[[#This Row],[Residual Likelihood]],Metadata!$C$13:$C$18,0),MATCH(Risks[[#This Row],[Residual Consequence]],Metadata!$C$13:$H$13,0)),"")</f>
        <v/>
      </c>
      <c r="X9" s="161"/>
      <c r="Y9" s="162"/>
      <c r="Z9" s="153"/>
      <c r="AA9" s="163"/>
      <c r="AB9" s="163"/>
    </row>
    <row r="10" spans="1:36" s="160" customFormat="1" ht="64.8" customHeight="1" x14ac:dyDescent="0.55000000000000004">
      <c r="A10" s="154" t="s">
        <v>111</v>
      </c>
      <c r="B10" s="161"/>
      <c r="C10" s="161"/>
      <c r="D10" s="161"/>
      <c r="E10" s="161"/>
      <c r="F10" s="161"/>
      <c r="G10" s="161"/>
      <c r="H10" s="150"/>
      <c r="I10" s="150"/>
      <c r="J10" s="151" t="str">
        <f>IFERROR(INDEX(Metadata!$C$13:$H$18,MATCH(Risks[[#This Row],[Likelihood]],Metadata!$C$13:$C$18,0),MATCH(Risks[[#This Row],[Consequence ]],Metadata!$C$13:$H$13,0)),"")</f>
        <v/>
      </c>
      <c r="K10" s="151" t="str">
        <f>IFERROR(VLOOKUP(Risks[[#This Row],[Initial Risk Level]],Metadata!$A$22:$C$25,2,FALSE),"")</f>
        <v/>
      </c>
      <c r="L10" s="151" t="str">
        <f>IFERROR(VLOOKUP(Risks[[#This Row],[Initial Risk Level]],Metadata!$A$22:$C$25,3,FALSE),"")</f>
        <v/>
      </c>
      <c r="M10" s="151" t="str">
        <f>IF(Risks[[#This Row],[Initial Risk Level]]="","N/A",IF(OR(Risks[[#This Row],[Initial Risk Level]]="Medium",Risks[[#This Row],[Initial Risk Level]]="Extreme",Risks[[#This Row],[Initial Risk Level]]="High"),"YES","NO"))</f>
        <v>N/A</v>
      </c>
      <c r="N10" s="155"/>
      <c r="O10" s="156"/>
      <c r="P10" s="156"/>
      <c r="Q10" s="155"/>
      <c r="R10" s="156"/>
      <c r="S10" s="155"/>
      <c r="T10" s="157"/>
      <c r="U10" s="152"/>
      <c r="V10" s="152"/>
      <c r="W10" s="151" t="str">
        <f>IFERROR(INDEX(Metadata!$C$13:$H$18,MATCH(Risks[[#This Row],[Residual Likelihood]],Metadata!$C$13:$C$18,0),MATCH(Risks[[#This Row],[Residual Consequence]],Metadata!$C$13:$H$13,0)),"")</f>
        <v/>
      </c>
      <c r="X10" s="161"/>
      <c r="Y10" s="162"/>
      <c r="Z10" s="153"/>
      <c r="AA10" s="163"/>
      <c r="AB10" s="163"/>
    </row>
    <row r="11" spans="1:36" s="160" customFormat="1" ht="64.8" customHeight="1" x14ac:dyDescent="0.55000000000000004">
      <c r="A11" s="154" t="s">
        <v>112</v>
      </c>
      <c r="B11" s="161"/>
      <c r="C11" s="161"/>
      <c r="D11" s="161"/>
      <c r="E11" s="161"/>
      <c r="F11" s="161"/>
      <c r="G11" s="161"/>
      <c r="H11" s="150"/>
      <c r="I11" s="150"/>
      <c r="J11" s="151" t="str">
        <f>IFERROR(INDEX(Metadata!$C$13:$H$18,MATCH(Risks[[#This Row],[Likelihood]],Metadata!$C$13:$C$18,0),MATCH(Risks[[#This Row],[Consequence ]],Metadata!$C$13:$H$13,0)),"")</f>
        <v/>
      </c>
      <c r="K11" s="151" t="str">
        <f>IFERROR(VLOOKUP(Risks[[#This Row],[Initial Risk Level]],Metadata!$A$22:$C$25,2,FALSE),"")</f>
        <v/>
      </c>
      <c r="L11" s="151" t="str">
        <f>IFERROR(VLOOKUP(Risks[[#This Row],[Initial Risk Level]],Metadata!$A$22:$C$25,3,FALSE),"")</f>
        <v/>
      </c>
      <c r="M11" s="151" t="str">
        <f>IF(Risks[[#This Row],[Initial Risk Level]]="","N/A",IF(OR(Risks[[#This Row],[Initial Risk Level]]="Medium",Risks[[#This Row],[Initial Risk Level]]="Extreme",Risks[[#This Row],[Initial Risk Level]]="High"),"YES","NO"))</f>
        <v>N/A</v>
      </c>
      <c r="N11" s="155"/>
      <c r="O11" s="156"/>
      <c r="P11" s="156"/>
      <c r="Q11" s="155"/>
      <c r="R11" s="156"/>
      <c r="S11" s="155"/>
      <c r="T11" s="157"/>
      <c r="U11" s="152"/>
      <c r="V11" s="152"/>
      <c r="W11" s="151" t="str">
        <f>IFERROR(INDEX(Metadata!$C$13:$H$18,MATCH(Risks[[#This Row],[Residual Likelihood]],Metadata!$C$13:$C$18,0),MATCH(Risks[[#This Row],[Residual Consequence]],Metadata!$C$13:$H$13,0)),"")</f>
        <v/>
      </c>
      <c r="X11" s="161"/>
      <c r="Y11" s="162"/>
      <c r="Z11" s="153"/>
      <c r="AA11" s="163"/>
      <c r="AB11" s="163"/>
    </row>
    <row r="12" spans="1:36" s="160" customFormat="1" ht="64.8" customHeight="1" x14ac:dyDescent="0.55000000000000004">
      <c r="A12" s="154" t="s">
        <v>113</v>
      </c>
      <c r="B12" s="161"/>
      <c r="C12" s="161"/>
      <c r="D12" s="161"/>
      <c r="E12" s="161"/>
      <c r="F12" s="161"/>
      <c r="G12" s="161"/>
      <c r="H12" s="150"/>
      <c r="I12" s="150"/>
      <c r="J12" s="151" t="str">
        <f>IFERROR(INDEX(Metadata!$C$13:$H$18,MATCH(Risks[[#This Row],[Likelihood]],Metadata!$C$13:$C$18,0),MATCH(Risks[[#This Row],[Consequence ]],Metadata!$C$13:$H$13,0)),"")</f>
        <v/>
      </c>
      <c r="K12" s="151" t="str">
        <f>IFERROR(VLOOKUP(Risks[[#This Row],[Initial Risk Level]],Metadata!$A$22:$C$25,2,FALSE),"")</f>
        <v/>
      </c>
      <c r="L12" s="151" t="str">
        <f>IFERROR(VLOOKUP(Risks[[#This Row],[Initial Risk Level]],Metadata!$A$22:$C$25,3,FALSE),"")</f>
        <v/>
      </c>
      <c r="M12" s="151" t="str">
        <f>IF(Risks[[#This Row],[Initial Risk Level]]="","N/A",IF(OR(Risks[[#This Row],[Initial Risk Level]]="Medium",Risks[[#This Row],[Initial Risk Level]]="Extreme",Risks[[#This Row],[Initial Risk Level]]="High"),"YES","NO"))</f>
        <v>N/A</v>
      </c>
      <c r="N12" s="155"/>
      <c r="O12" s="156"/>
      <c r="P12" s="156"/>
      <c r="Q12" s="155"/>
      <c r="R12" s="156"/>
      <c r="S12" s="155"/>
      <c r="T12" s="157"/>
      <c r="U12" s="152"/>
      <c r="V12" s="152"/>
      <c r="W12" s="151" t="str">
        <f>IFERROR(INDEX(Metadata!$C$13:$H$18,MATCH(Risks[[#This Row],[Residual Likelihood]],Metadata!$C$13:$C$18,0),MATCH(Risks[[#This Row],[Residual Consequence]],Metadata!$C$13:$H$13,0)),"")</f>
        <v/>
      </c>
      <c r="X12" s="161"/>
      <c r="Y12" s="162"/>
      <c r="Z12" s="153"/>
      <c r="AA12" s="163"/>
      <c r="AB12" s="163"/>
    </row>
    <row r="13" spans="1:36" s="160" customFormat="1" ht="64.8" customHeight="1" x14ac:dyDescent="0.55000000000000004">
      <c r="A13" s="154" t="s">
        <v>114</v>
      </c>
      <c r="B13" s="161"/>
      <c r="C13" s="161"/>
      <c r="D13" s="161"/>
      <c r="E13" s="161"/>
      <c r="F13" s="161"/>
      <c r="G13" s="161"/>
      <c r="H13" s="150"/>
      <c r="I13" s="150"/>
      <c r="J13" s="151" t="str">
        <f>IFERROR(INDEX(Metadata!$C$13:$H$18,MATCH(Risks[[#This Row],[Likelihood]],Metadata!$C$13:$C$18,0),MATCH(Risks[[#This Row],[Consequence ]],Metadata!$C$13:$H$13,0)),"")</f>
        <v/>
      </c>
      <c r="K13" s="151" t="str">
        <f>IFERROR(VLOOKUP(Risks[[#This Row],[Initial Risk Level]],Metadata!$A$22:$C$25,2,FALSE),"")</f>
        <v/>
      </c>
      <c r="L13" s="151" t="str">
        <f>IFERROR(VLOOKUP(Risks[[#This Row],[Initial Risk Level]],Metadata!$A$22:$C$25,3,FALSE),"")</f>
        <v/>
      </c>
      <c r="M13" s="151" t="str">
        <f>IF(Risks[[#This Row],[Initial Risk Level]]="","N/A",IF(OR(Risks[[#This Row],[Initial Risk Level]]="Medium",Risks[[#This Row],[Initial Risk Level]]="Extreme",Risks[[#This Row],[Initial Risk Level]]="High"),"YES","NO"))</f>
        <v>N/A</v>
      </c>
      <c r="N13" s="155"/>
      <c r="O13" s="156"/>
      <c r="P13" s="156"/>
      <c r="Q13" s="155"/>
      <c r="R13" s="156"/>
      <c r="S13" s="155"/>
      <c r="T13" s="157"/>
      <c r="U13" s="152"/>
      <c r="V13" s="152"/>
      <c r="W13" s="151" t="str">
        <f>IFERROR(INDEX(Metadata!$C$13:$H$18,MATCH(Risks[[#This Row],[Residual Likelihood]],Metadata!$C$13:$C$18,0),MATCH(Risks[[#This Row],[Residual Consequence]],Metadata!$C$13:$H$13,0)),"")</f>
        <v/>
      </c>
      <c r="X13" s="161"/>
      <c r="Y13" s="162"/>
      <c r="Z13" s="153"/>
      <c r="AA13" s="163"/>
      <c r="AB13" s="163"/>
    </row>
    <row r="14" spans="1:36" s="160" customFormat="1" ht="64.8" customHeight="1" x14ac:dyDescent="0.55000000000000004">
      <c r="A14" s="154" t="s">
        <v>115</v>
      </c>
      <c r="B14" s="161"/>
      <c r="C14" s="161"/>
      <c r="D14" s="161"/>
      <c r="E14" s="161"/>
      <c r="F14" s="161"/>
      <c r="G14" s="161"/>
      <c r="H14" s="150"/>
      <c r="I14" s="150"/>
      <c r="J14" s="151" t="str">
        <f>IFERROR(INDEX(Metadata!$C$13:$H$18,MATCH(Risks[[#This Row],[Likelihood]],Metadata!$C$13:$C$18,0),MATCH(Risks[[#This Row],[Consequence ]],Metadata!$C$13:$H$13,0)),"")</f>
        <v/>
      </c>
      <c r="K14" s="151" t="str">
        <f>IFERROR(VLOOKUP(Risks[[#This Row],[Initial Risk Level]],Metadata!$A$22:$C$25,2,FALSE),"")</f>
        <v/>
      </c>
      <c r="L14" s="151" t="str">
        <f>IFERROR(VLOOKUP(Risks[[#This Row],[Initial Risk Level]],Metadata!$A$22:$C$25,3,FALSE),"")</f>
        <v/>
      </c>
      <c r="M14" s="151" t="str">
        <f>IF(Risks[[#This Row],[Initial Risk Level]]="","N/A",IF(OR(Risks[[#This Row],[Initial Risk Level]]="Medium",Risks[[#This Row],[Initial Risk Level]]="Extreme",Risks[[#This Row],[Initial Risk Level]]="High"),"YES","NO"))</f>
        <v>N/A</v>
      </c>
      <c r="N14" s="155"/>
      <c r="O14" s="156"/>
      <c r="P14" s="156"/>
      <c r="Q14" s="155"/>
      <c r="R14" s="156"/>
      <c r="S14" s="155"/>
      <c r="T14" s="157"/>
      <c r="U14" s="152"/>
      <c r="V14" s="152"/>
      <c r="W14" s="151" t="str">
        <f>IFERROR(INDEX(Metadata!$C$13:$H$18,MATCH(Risks[[#This Row],[Residual Likelihood]],Metadata!$C$13:$C$18,0),MATCH(Risks[[#This Row],[Residual Consequence]],Metadata!$C$13:$H$13,0)),"")</f>
        <v/>
      </c>
      <c r="X14" s="161"/>
      <c r="Y14" s="162"/>
      <c r="Z14" s="153"/>
      <c r="AA14" s="163"/>
      <c r="AB14" s="163"/>
    </row>
    <row r="15" spans="1:36" s="160" customFormat="1" ht="64.8" customHeight="1" x14ac:dyDescent="0.55000000000000004">
      <c r="A15" s="154" t="s">
        <v>116</v>
      </c>
      <c r="B15" s="161"/>
      <c r="C15" s="161"/>
      <c r="D15" s="161"/>
      <c r="E15" s="161"/>
      <c r="F15" s="161"/>
      <c r="G15" s="161"/>
      <c r="H15" s="150"/>
      <c r="I15" s="150"/>
      <c r="J15" s="151" t="str">
        <f>IFERROR(INDEX(Metadata!$C$13:$H$18,MATCH(Risks[[#This Row],[Likelihood]],Metadata!$C$13:$C$18,0),MATCH(Risks[[#This Row],[Consequence ]],Metadata!$C$13:$H$13,0)),"")</f>
        <v/>
      </c>
      <c r="K15" s="151" t="str">
        <f>IFERROR(VLOOKUP(Risks[[#This Row],[Initial Risk Level]],Metadata!$A$22:$C$25,2,FALSE),"")</f>
        <v/>
      </c>
      <c r="L15" s="151" t="str">
        <f>IFERROR(VLOOKUP(Risks[[#This Row],[Initial Risk Level]],Metadata!$A$22:$C$25,3,FALSE),"")</f>
        <v/>
      </c>
      <c r="M15" s="151" t="str">
        <f>IF(Risks[[#This Row],[Initial Risk Level]]="","N/A",IF(OR(Risks[[#This Row],[Initial Risk Level]]="Medium",Risks[[#This Row],[Initial Risk Level]]="Extreme",Risks[[#This Row],[Initial Risk Level]]="High"),"YES","NO"))</f>
        <v>N/A</v>
      </c>
      <c r="N15" s="155"/>
      <c r="O15" s="156"/>
      <c r="P15" s="156"/>
      <c r="Q15" s="155"/>
      <c r="R15" s="156"/>
      <c r="S15" s="155"/>
      <c r="T15" s="157"/>
      <c r="U15" s="152"/>
      <c r="V15" s="152"/>
      <c r="W15" s="151" t="str">
        <f>IFERROR(INDEX(Metadata!$C$13:$H$18,MATCH(Risks[[#This Row],[Residual Likelihood]],Metadata!$C$13:$C$18,0),MATCH(Risks[[#This Row],[Residual Consequence]],Metadata!$C$13:$H$13,0)),"")</f>
        <v/>
      </c>
      <c r="X15" s="161"/>
      <c r="Y15" s="162"/>
      <c r="Z15" s="153"/>
      <c r="AA15" s="163"/>
      <c r="AB15" s="163"/>
    </row>
    <row r="16" spans="1:36" s="160" customFormat="1" ht="64.8" customHeight="1" x14ac:dyDescent="0.55000000000000004">
      <c r="A16" s="154" t="s">
        <v>117</v>
      </c>
      <c r="B16" s="161"/>
      <c r="C16" s="161"/>
      <c r="D16" s="161"/>
      <c r="E16" s="161"/>
      <c r="F16" s="161"/>
      <c r="G16" s="161"/>
      <c r="H16" s="150"/>
      <c r="I16" s="150"/>
      <c r="J16" s="151" t="str">
        <f>IFERROR(INDEX(Metadata!$C$13:$H$18,MATCH(Risks[[#This Row],[Likelihood]],Metadata!$C$13:$C$18,0),MATCH(Risks[[#This Row],[Consequence ]],Metadata!$C$13:$H$13,0)),"")</f>
        <v/>
      </c>
      <c r="K16" s="151" t="str">
        <f>IFERROR(VLOOKUP(Risks[[#This Row],[Initial Risk Level]],Metadata!$A$22:$C$25,2,FALSE),"")</f>
        <v/>
      </c>
      <c r="L16" s="151" t="str">
        <f>IFERROR(VLOOKUP(Risks[[#This Row],[Initial Risk Level]],Metadata!$A$22:$C$25,3,FALSE),"")</f>
        <v/>
      </c>
      <c r="M16" s="151" t="str">
        <f>IF(Risks[[#This Row],[Initial Risk Level]]="","N/A",IF(OR(Risks[[#This Row],[Initial Risk Level]]="Medium",Risks[[#This Row],[Initial Risk Level]]="Extreme",Risks[[#This Row],[Initial Risk Level]]="High"),"YES","NO"))</f>
        <v>N/A</v>
      </c>
      <c r="N16" s="155"/>
      <c r="O16" s="156"/>
      <c r="P16" s="156"/>
      <c r="Q16" s="155"/>
      <c r="R16" s="156"/>
      <c r="S16" s="155"/>
      <c r="T16" s="157"/>
      <c r="U16" s="152"/>
      <c r="V16" s="152"/>
      <c r="W16" s="151" t="str">
        <f>IFERROR(INDEX(Metadata!$C$13:$H$18,MATCH(Risks[[#This Row],[Residual Likelihood]],Metadata!$C$13:$C$18,0),MATCH(Risks[[#This Row],[Residual Consequence]],Metadata!$C$13:$H$13,0)),"")</f>
        <v/>
      </c>
      <c r="X16" s="161"/>
      <c r="Y16" s="162"/>
      <c r="Z16" s="153"/>
      <c r="AA16" s="163"/>
      <c r="AB16" s="163"/>
    </row>
    <row r="17" spans="1:28" s="160" customFormat="1" ht="64.8" customHeight="1" x14ac:dyDescent="0.55000000000000004">
      <c r="A17" s="154" t="s">
        <v>118</v>
      </c>
      <c r="B17" s="161"/>
      <c r="C17" s="161"/>
      <c r="D17" s="161"/>
      <c r="E17" s="161"/>
      <c r="F17" s="161"/>
      <c r="G17" s="161"/>
      <c r="H17" s="150"/>
      <c r="I17" s="150"/>
      <c r="J17" s="151" t="str">
        <f>IFERROR(INDEX(Metadata!$C$13:$H$18,MATCH(Risks[[#This Row],[Likelihood]],Metadata!$C$13:$C$18,0),MATCH(Risks[[#This Row],[Consequence ]],Metadata!$C$13:$H$13,0)),"")</f>
        <v/>
      </c>
      <c r="K17" s="151" t="str">
        <f>IFERROR(VLOOKUP(Risks[[#This Row],[Initial Risk Level]],Metadata!$A$22:$C$25,2,FALSE),"")</f>
        <v/>
      </c>
      <c r="L17" s="151" t="str">
        <f>IFERROR(VLOOKUP(Risks[[#This Row],[Initial Risk Level]],Metadata!$A$22:$C$25,3,FALSE),"")</f>
        <v/>
      </c>
      <c r="M17" s="151" t="str">
        <f>IF(Risks[[#This Row],[Initial Risk Level]]="","N/A",IF(OR(Risks[[#This Row],[Initial Risk Level]]="Medium",Risks[[#This Row],[Initial Risk Level]]="Extreme",Risks[[#This Row],[Initial Risk Level]]="High"),"YES","NO"))</f>
        <v>N/A</v>
      </c>
      <c r="N17" s="155"/>
      <c r="O17" s="156"/>
      <c r="P17" s="156"/>
      <c r="Q17" s="155"/>
      <c r="R17" s="156"/>
      <c r="S17" s="155"/>
      <c r="T17" s="157"/>
      <c r="U17" s="152"/>
      <c r="V17" s="152"/>
      <c r="W17" s="151" t="str">
        <f>IFERROR(INDEX(Metadata!$C$13:$H$18,MATCH(Risks[[#This Row],[Residual Likelihood]],Metadata!$C$13:$C$18,0),MATCH(Risks[[#This Row],[Residual Consequence]],Metadata!$C$13:$H$13,0)),"")</f>
        <v/>
      </c>
      <c r="X17" s="161"/>
      <c r="Y17" s="162"/>
      <c r="Z17" s="153"/>
      <c r="AA17" s="163"/>
      <c r="AB17" s="163"/>
    </row>
    <row r="18" spans="1:28" s="160" customFormat="1" ht="64.8" customHeight="1" x14ac:dyDescent="0.55000000000000004">
      <c r="A18" s="154" t="s">
        <v>119</v>
      </c>
      <c r="B18" s="161"/>
      <c r="C18" s="161"/>
      <c r="D18" s="161"/>
      <c r="E18" s="161"/>
      <c r="F18" s="161"/>
      <c r="G18" s="161"/>
      <c r="H18" s="150"/>
      <c r="I18" s="150"/>
      <c r="J18" s="151" t="str">
        <f>IFERROR(INDEX(Metadata!$C$13:$H$18,MATCH(Risks[[#This Row],[Likelihood]],Metadata!$C$13:$C$18,0),MATCH(Risks[[#This Row],[Consequence ]],Metadata!$C$13:$H$13,0)),"")</f>
        <v/>
      </c>
      <c r="K18" s="151" t="str">
        <f>IFERROR(VLOOKUP(Risks[[#This Row],[Initial Risk Level]],Metadata!$A$22:$C$25,2,FALSE),"")</f>
        <v/>
      </c>
      <c r="L18" s="151" t="str">
        <f>IFERROR(VLOOKUP(Risks[[#This Row],[Initial Risk Level]],Metadata!$A$22:$C$25,3,FALSE),"")</f>
        <v/>
      </c>
      <c r="M18" s="151" t="str">
        <f>IF(Risks[[#This Row],[Initial Risk Level]]="","N/A",IF(OR(Risks[[#This Row],[Initial Risk Level]]="Medium",Risks[[#This Row],[Initial Risk Level]]="Extreme",Risks[[#This Row],[Initial Risk Level]]="High"),"YES","NO"))</f>
        <v>N/A</v>
      </c>
      <c r="N18" s="155"/>
      <c r="O18" s="156"/>
      <c r="P18" s="156"/>
      <c r="Q18" s="155"/>
      <c r="R18" s="156"/>
      <c r="S18" s="155"/>
      <c r="T18" s="157"/>
      <c r="U18" s="152"/>
      <c r="V18" s="152"/>
      <c r="W18" s="151" t="str">
        <f>IFERROR(INDEX(Metadata!$C$13:$H$18,MATCH(Risks[[#This Row],[Residual Likelihood]],Metadata!$C$13:$C$18,0),MATCH(Risks[[#This Row],[Residual Consequence]],Metadata!$C$13:$H$13,0)),"")</f>
        <v/>
      </c>
      <c r="X18" s="161"/>
      <c r="Y18" s="162"/>
      <c r="Z18" s="153"/>
      <c r="AA18" s="163"/>
      <c r="AB18" s="163"/>
    </row>
    <row r="19" spans="1:28" s="160" customFormat="1" ht="64.8" customHeight="1" x14ac:dyDescent="0.55000000000000004">
      <c r="A19" s="154" t="s">
        <v>120</v>
      </c>
      <c r="B19" s="161"/>
      <c r="C19" s="161"/>
      <c r="D19" s="161"/>
      <c r="E19" s="161"/>
      <c r="F19" s="161"/>
      <c r="G19" s="161"/>
      <c r="H19" s="150"/>
      <c r="I19" s="150"/>
      <c r="J19" s="151" t="str">
        <f>IFERROR(INDEX(Metadata!$C$13:$H$18,MATCH(Risks[[#This Row],[Likelihood]],Metadata!$C$13:$C$18,0),MATCH(Risks[[#This Row],[Consequence ]],Metadata!$C$13:$H$13,0)),"")</f>
        <v/>
      </c>
      <c r="K19" s="151" t="str">
        <f>IFERROR(VLOOKUP(Risks[[#This Row],[Initial Risk Level]],Metadata!$A$22:$C$25,2,FALSE),"")</f>
        <v/>
      </c>
      <c r="L19" s="151" t="str">
        <f>IFERROR(VLOOKUP(Risks[[#This Row],[Initial Risk Level]],Metadata!$A$22:$C$25,3,FALSE),"")</f>
        <v/>
      </c>
      <c r="M19" s="151" t="str">
        <f>IF(Risks[[#This Row],[Initial Risk Level]]="","N/A",IF(OR(Risks[[#This Row],[Initial Risk Level]]="Medium",Risks[[#This Row],[Initial Risk Level]]="Extreme",Risks[[#This Row],[Initial Risk Level]]="High"),"YES","NO"))</f>
        <v>N/A</v>
      </c>
      <c r="N19" s="155"/>
      <c r="O19" s="156"/>
      <c r="P19" s="156"/>
      <c r="Q19" s="155"/>
      <c r="R19" s="156"/>
      <c r="S19" s="155"/>
      <c r="T19" s="157"/>
      <c r="U19" s="152"/>
      <c r="V19" s="152"/>
      <c r="W19" s="151" t="str">
        <f>IFERROR(INDEX(Metadata!$C$13:$H$18,MATCH(Risks[[#This Row],[Residual Likelihood]],Metadata!$C$13:$C$18,0),MATCH(Risks[[#This Row],[Residual Consequence]],Metadata!$C$13:$H$13,0)),"")</f>
        <v/>
      </c>
      <c r="X19" s="161"/>
      <c r="Y19" s="162"/>
      <c r="Z19" s="153"/>
      <c r="AA19" s="163"/>
      <c r="AB19" s="163"/>
    </row>
    <row r="20" spans="1:28" s="160" customFormat="1" ht="64.8" customHeight="1" x14ac:dyDescent="0.55000000000000004">
      <c r="A20" s="154" t="s">
        <v>121</v>
      </c>
      <c r="B20" s="161"/>
      <c r="C20" s="161"/>
      <c r="D20" s="161"/>
      <c r="E20" s="161"/>
      <c r="F20" s="161"/>
      <c r="G20" s="161"/>
      <c r="H20" s="150"/>
      <c r="I20" s="150"/>
      <c r="J20" s="151" t="str">
        <f>IFERROR(INDEX(Metadata!$C$13:$H$18,MATCH(Risks[[#This Row],[Likelihood]],Metadata!$C$13:$C$18,0),MATCH(Risks[[#This Row],[Consequence ]],Metadata!$C$13:$H$13,0)),"")</f>
        <v/>
      </c>
      <c r="K20" s="151" t="str">
        <f>IFERROR(VLOOKUP(Risks[[#This Row],[Initial Risk Level]],Metadata!$A$22:$C$25,2,FALSE),"")</f>
        <v/>
      </c>
      <c r="L20" s="151" t="str">
        <f>IFERROR(VLOOKUP(Risks[[#This Row],[Initial Risk Level]],Metadata!$A$22:$C$25,3,FALSE),"")</f>
        <v/>
      </c>
      <c r="M20" s="151" t="str">
        <f>IF(Risks[[#This Row],[Initial Risk Level]]="","N/A",IF(OR(Risks[[#This Row],[Initial Risk Level]]="Medium",Risks[[#This Row],[Initial Risk Level]]="Extreme",Risks[[#This Row],[Initial Risk Level]]="High"),"YES","NO"))</f>
        <v>N/A</v>
      </c>
      <c r="N20" s="155"/>
      <c r="O20" s="156"/>
      <c r="P20" s="156"/>
      <c r="Q20" s="155"/>
      <c r="R20" s="156"/>
      <c r="S20" s="155"/>
      <c r="T20" s="157"/>
      <c r="U20" s="152"/>
      <c r="V20" s="152"/>
      <c r="W20" s="151" t="str">
        <f>IFERROR(INDEX(Metadata!$C$13:$H$18,MATCH(Risks[[#This Row],[Residual Likelihood]],Metadata!$C$13:$C$18,0),MATCH(Risks[[#This Row],[Residual Consequence]],Metadata!$C$13:$H$13,0)),"")</f>
        <v/>
      </c>
      <c r="X20" s="161"/>
      <c r="Y20" s="162"/>
      <c r="Z20" s="153"/>
      <c r="AA20" s="163"/>
      <c r="AB20" s="163"/>
    </row>
    <row r="21" spans="1:28" s="160" customFormat="1" ht="64.8" customHeight="1" x14ac:dyDescent="0.55000000000000004">
      <c r="A21" s="154" t="s">
        <v>122</v>
      </c>
      <c r="B21" s="161"/>
      <c r="C21" s="161"/>
      <c r="D21" s="161"/>
      <c r="E21" s="161"/>
      <c r="F21" s="161"/>
      <c r="G21" s="161"/>
      <c r="H21" s="150"/>
      <c r="I21" s="150"/>
      <c r="J21" s="151" t="str">
        <f>IFERROR(INDEX(Metadata!$C$13:$H$18,MATCH(Risks[[#This Row],[Likelihood]],Metadata!$C$13:$C$18,0),MATCH(Risks[[#This Row],[Consequence ]],Metadata!$C$13:$H$13,0)),"")</f>
        <v/>
      </c>
      <c r="K21" s="151" t="str">
        <f>IFERROR(VLOOKUP(Risks[[#This Row],[Initial Risk Level]],Metadata!$A$22:$C$25,2,FALSE),"")</f>
        <v/>
      </c>
      <c r="L21" s="151" t="str">
        <f>IFERROR(VLOOKUP(Risks[[#This Row],[Initial Risk Level]],Metadata!$A$22:$C$25,3,FALSE),"")</f>
        <v/>
      </c>
      <c r="M21" s="151" t="str">
        <f>IF(Risks[[#This Row],[Initial Risk Level]]="","N/A",IF(OR(Risks[[#This Row],[Initial Risk Level]]="Medium",Risks[[#This Row],[Initial Risk Level]]="Extreme",Risks[[#This Row],[Initial Risk Level]]="High"),"YES","NO"))</f>
        <v>N/A</v>
      </c>
      <c r="N21" s="155"/>
      <c r="O21" s="156"/>
      <c r="P21" s="156"/>
      <c r="Q21" s="155"/>
      <c r="R21" s="156"/>
      <c r="S21" s="155"/>
      <c r="T21" s="157"/>
      <c r="U21" s="152"/>
      <c r="V21" s="152"/>
      <c r="W21" s="151" t="str">
        <f>IFERROR(INDEX(Metadata!$C$13:$H$18,MATCH(Risks[[#This Row],[Residual Likelihood]],Metadata!$C$13:$C$18,0),MATCH(Risks[[#This Row],[Residual Consequence]],Metadata!$C$13:$H$13,0)),"")</f>
        <v/>
      </c>
      <c r="X21" s="161"/>
      <c r="Y21" s="162"/>
      <c r="Z21" s="153"/>
      <c r="AA21" s="163"/>
      <c r="AB21" s="163"/>
    </row>
    <row r="22" spans="1:28" s="160" customFormat="1" ht="64.8" customHeight="1" x14ac:dyDescent="0.55000000000000004">
      <c r="A22" s="154" t="s">
        <v>123</v>
      </c>
      <c r="B22" s="161"/>
      <c r="C22" s="161"/>
      <c r="D22" s="161"/>
      <c r="E22" s="161"/>
      <c r="F22" s="161"/>
      <c r="G22" s="161"/>
      <c r="H22" s="150"/>
      <c r="I22" s="150"/>
      <c r="J22" s="151" t="str">
        <f>IFERROR(INDEX(Metadata!$C$13:$H$18,MATCH(Risks[[#This Row],[Likelihood]],Metadata!$C$13:$C$18,0),MATCH(Risks[[#This Row],[Consequence ]],Metadata!$C$13:$H$13,0)),"")</f>
        <v/>
      </c>
      <c r="K22" s="151" t="str">
        <f>IFERROR(VLOOKUP(Risks[[#This Row],[Initial Risk Level]],Metadata!$A$22:$C$25,2,FALSE),"")</f>
        <v/>
      </c>
      <c r="L22" s="151" t="str">
        <f>IFERROR(VLOOKUP(Risks[[#This Row],[Initial Risk Level]],Metadata!$A$22:$C$25,3,FALSE),"")</f>
        <v/>
      </c>
      <c r="M22" s="151" t="str">
        <f>IF(Risks[[#This Row],[Initial Risk Level]]="","N/A",IF(OR(Risks[[#This Row],[Initial Risk Level]]="Medium",Risks[[#This Row],[Initial Risk Level]]="Extreme",Risks[[#This Row],[Initial Risk Level]]="High"),"YES","NO"))</f>
        <v>N/A</v>
      </c>
      <c r="N22" s="155"/>
      <c r="O22" s="156"/>
      <c r="P22" s="156"/>
      <c r="Q22" s="155"/>
      <c r="R22" s="156"/>
      <c r="S22" s="155"/>
      <c r="T22" s="157"/>
      <c r="U22" s="152"/>
      <c r="V22" s="152"/>
      <c r="W22" s="151" t="str">
        <f>IFERROR(INDEX(Metadata!$C$13:$H$18,MATCH(Risks[[#This Row],[Residual Likelihood]],Metadata!$C$13:$C$18,0),MATCH(Risks[[#This Row],[Residual Consequence]],Metadata!$C$13:$H$13,0)),"")</f>
        <v/>
      </c>
      <c r="X22" s="161"/>
      <c r="Y22" s="162"/>
      <c r="Z22" s="153"/>
      <c r="AA22" s="163"/>
      <c r="AB22" s="163"/>
    </row>
    <row r="23" spans="1:28" s="160" customFormat="1" ht="64.8" customHeight="1" x14ac:dyDescent="0.55000000000000004">
      <c r="A23" s="154" t="s">
        <v>124</v>
      </c>
      <c r="B23" s="161"/>
      <c r="C23" s="161"/>
      <c r="D23" s="161"/>
      <c r="E23" s="161"/>
      <c r="F23" s="161"/>
      <c r="G23" s="161"/>
      <c r="H23" s="150"/>
      <c r="I23" s="150"/>
      <c r="J23" s="151" t="str">
        <f>IFERROR(INDEX(Metadata!$C$13:$H$18,MATCH(Risks[[#This Row],[Likelihood]],Metadata!$C$13:$C$18,0),MATCH(Risks[[#This Row],[Consequence ]],Metadata!$C$13:$H$13,0)),"")</f>
        <v/>
      </c>
      <c r="K23" s="151" t="str">
        <f>IFERROR(VLOOKUP(Risks[[#This Row],[Initial Risk Level]],Metadata!$A$22:$C$25,2,FALSE),"")</f>
        <v/>
      </c>
      <c r="L23" s="151" t="str">
        <f>IFERROR(VLOOKUP(Risks[[#This Row],[Initial Risk Level]],Metadata!$A$22:$C$25,3,FALSE),"")</f>
        <v/>
      </c>
      <c r="M23" s="151" t="str">
        <f>IF(Risks[[#This Row],[Initial Risk Level]]="","N/A",IF(OR(Risks[[#This Row],[Initial Risk Level]]="Medium",Risks[[#This Row],[Initial Risk Level]]="Extreme",Risks[[#This Row],[Initial Risk Level]]="High"),"YES","NO"))</f>
        <v>N/A</v>
      </c>
      <c r="N23" s="155"/>
      <c r="O23" s="156"/>
      <c r="P23" s="156"/>
      <c r="Q23" s="155"/>
      <c r="R23" s="156"/>
      <c r="S23" s="155"/>
      <c r="T23" s="157"/>
      <c r="U23" s="152"/>
      <c r="V23" s="152"/>
      <c r="W23" s="151" t="str">
        <f>IFERROR(INDEX(Metadata!$C$13:$H$18,MATCH(Risks[[#This Row],[Residual Likelihood]],Metadata!$C$13:$C$18,0),MATCH(Risks[[#This Row],[Residual Consequence]],Metadata!$C$13:$H$13,0)),"")</f>
        <v/>
      </c>
      <c r="X23" s="161"/>
      <c r="Y23" s="162"/>
      <c r="Z23" s="153"/>
      <c r="AA23" s="163"/>
      <c r="AB23" s="163"/>
    </row>
    <row r="24" spans="1:28" s="160" customFormat="1" ht="64.8" customHeight="1" x14ac:dyDescent="0.55000000000000004">
      <c r="A24" s="154" t="s">
        <v>125</v>
      </c>
      <c r="B24" s="161"/>
      <c r="C24" s="161"/>
      <c r="D24" s="161"/>
      <c r="E24" s="161"/>
      <c r="F24" s="161"/>
      <c r="G24" s="161"/>
      <c r="H24" s="150"/>
      <c r="I24" s="150"/>
      <c r="J24" s="151" t="str">
        <f>IFERROR(INDEX(Metadata!$C$13:$H$18,MATCH(Risks[[#This Row],[Likelihood]],Metadata!$C$13:$C$18,0),MATCH(Risks[[#This Row],[Consequence ]],Metadata!$C$13:$H$13,0)),"")</f>
        <v/>
      </c>
      <c r="K24" s="151" t="str">
        <f>IFERROR(VLOOKUP(Risks[[#This Row],[Initial Risk Level]],Metadata!$A$22:$C$25,2,FALSE),"")</f>
        <v/>
      </c>
      <c r="L24" s="151" t="str">
        <f>IFERROR(VLOOKUP(Risks[[#This Row],[Initial Risk Level]],Metadata!$A$22:$C$25,3,FALSE),"")</f>
        <v/>
      </c>
      <c r="M24" s="151" t="str">
        <f>IF(Risks[[#This Row],[Initial Risk Level]]="","N/A",IF(OR(Risks[[#This Row],[Initial Risk Level]]="Medium",Risks[[#This Row],[Initial Risk Level]]="Extreme",Risks[[#This Row],[Initial Risk Level]]="High"),"YES","NO"))</f>
        <v>N/A</v>
      </c>
      <c r="N24" s="155"/>
      <c r="O24" s="156"/>
      <c r="P24" s="156"/>
      <c r="Q24" s="155"/>
      <c r="R24" s="156"/>
      <c r="S24" s="155"/>
      <c r="T24" s="157"/>
      <c r="U24" s="152"/>
      <c r="V24" s="152"/>
      <c r="W24" s="151" t="str">
        <f>IFERROR(INDEX(Metadata!$C$13:$H$18,MATCH(Risks[[#This Row],[Residual Likelihood]],Metadata!$C$13:$C$18,0),MATCH(Risks[[#This Row],[Residual Consequence]],Metadata!$C$13:$H$13,0)),"")</f>
        <v/>
      </c>
      <c r="X24" s="161"/>
      <c r="Y24" s="162"/>
      <c r="Z24" s="153"/>
      <c r="AA24" s="163"/>
      <c r="AB24" s="163"/>
    </row>
    <row r="25" spans="1:28" s="160" customFormat="1" ht="64.8" customHeight="1" x14ac:dyDescent="0.55000000000000004">
      <c r="A25" s="154" t="s">
        <v>126</v>
      </c>
      <c r="B25" s="161"/>
      <c r="C25" s="161"/>
      <c r="D25" s="161"/>
      <c r="E25" s="161"/>
      <c r="F25" s="161"/>
      <c r="G25" s="161"/>
      <c r="H25" s="150"/>
      <c r="I25" s="150"/>
      <c r="J25" s="151" t="str">
        <f>IFERROR(INDEX(Metadata!$C$13:$H$18,MATCH(Risks[[#This Row],[Likelihood]],Metadata!$C$13:$C$18,0),MATCH(Risks[[#This Row],[Consequence ]],Metadata!$C$13:$H$13,0)),"")</f>
        <v/>
      </c>
      <c r="K25" s="151" t="str">
        <f>IFERROR(VLOOKUP(Risks[[#This Row],[Initial Risk Level]],Metadata!$A$22:$C$25,2,FALSE),"")</f>
        <v/>
      </c>
      <c r="L25" s="151" t="str">
        <f>IFERROR(VLOOKUP(Risks[[#This Row],[Initial Risk Level]],Metadata!$A$22:$C$25,3,FALSE),"")</f>
        <v/>
      </c>
      <c r="M25" s="151" t="str">
        <f>IF(Risks[[#This Row],[Initial Risk Level]]="","N/A",IF(OR(Risks[[#This Row],[Initial Risk Level]]="Medium",Risks[[#This Row],[Initial Risk Level]]="Extreme",Risks[[#This Row],[Initial Risk Level]]="High"),"YES","NO"))</f>
        <v>N/A</v>
      </c>
      <c r="N25" s="155"/>
      <c r="O25" s="156"/>
      <c r="P25" s="156"/>
      <c r="Q25" s="155"/>
      <c r="R25" s="156"/>
      <c r="S25" s="155"/>
      <c r="T25" s="157"/>
      <c r="U25" s="152"/>
      <c r="V25" s="152"/>
      <c r="W25" s="151" t="str">
        <f>IFERROR(INDEX(Metadata!$C$13:$H$18,MATCH(Risks[[#This Row],[Residual Likelihood]],Metadata!$C$13:$C$18,0),MATCH(Risks[[#This Row],[Residual Consequence]],Metadata!$C$13:$H$13,0)),"")</f>
        <v/>
      </c>
      <c r="X25" s="161"/>
      <c r="Y25" s="162"/>
      <c r="Z25" s="153"/>
      <c r="AA25" s="163"/>
      <c r="AB25" s="163"/>
    </row>
    <row r="26" spans="1:28" s="160" customFormat="1" ht="64.8" customHeight="1" x14ac:dyDescent="0.55000000000000004">
      <c r="A26" s="154" t="s">
        <v>127</v>
      </c>
      <c r="B26" s="161"/>
      <c r="C26" s="161"/>
      <c r="D26" s="161"/>
      <c r="E26" s="161"/>
      <c r="F26" s="161"/>
      <c r="G26" s="161"/>
      <c r="H26" s="150"/>
      <c r="I26" s="150"/>
      <c r="J26" s="151" t="str">
        <f>IFERROR(INDEX(Metadata!$C$13:$H$18,MATCH(Risks[[#This Row],[Likelihood]],Metadata!$C$13:$C$18,0),MATCH(Risks[[#This Row],[Consequence ]],Metadata!$C$13:$H$13,0)),"")</f>
        <v/>
      </c>
      <c r="K26" s="151" t="str">
        <f>IFERROR(VLOOKUP(Risks[[#This Row],[Initial Risk Level]],Metadata!$A$22:$C$25,2,FALSE),"")</f>
        <v/>
      </c>
      <c r="L26" s="151" t="str">
        <f>IFERROR(VLOOKUP(Risks[[#This Row],[Initial Risk Level]],Metadata!$A$22:$C$25,3,FALSE),"")</f>
        <v/>
      </c>
      <c r="M26" s="151" t="str">
        <f>IF(Risks[[#This Row],[Initial Risk Level]]="","N/A",IF(OR(Risks[[#This Row],[Initial Risk Level]]="Medium",Risks[[#This Row],[Initial Risk Level]]="Extreme",Risks[[#This Row],[Initial Risk Level]]="High"),"YES","NO"))</f>
        <v>N/A</v>
      </c>
      <c r="N26" s="155"/>
      <c r="O26" s="156"/>
      <c r="P26" s="156"/>
      <c r="Q26" s="155"/>
      <c r="R26" s="156"/>
      <c r="S26" s="155"/>
      <c r="T26" s="157"/>
      <c r="U26" s="152"/>
      <c r="V26" s="152"/>
      <c r="W26" s="151" t="str">
        <f>IFERROR(INDEX(Metadata!$C$13:$H$18,MATCH(Risks[[#This Row],[Residual Likelihood]],Metadata!$C$13:$C$18,0),MATCH(Risks[[#This Row],[Residual Consequence]],Metadata!$C$13:$H$13,0)),"")</f>
        <v/>
      </c>
      <c r="X26" s="161"/>
      <c r="Y26" s="162"/>
      <c r="Z26" s="153"/>
      <c r="AA26" s="163"/>
      <c r="AB26" s="163"/>
    </row>
    <row r="27" spans="1:28" s="160" customFormat="1" ht="64.8" customHeight="1" x14ac:dyDescent="0.55000000000000004">
      <c r="A27" s="154" t="s">
        <v>128</v>
      </c>
      <c r="B27" s="161"/>
      <c r="C27" s="161"/>
      <c r="D27" s="161"/>
      <c r="E27" s="161"/>
      <c r="F27" s="161"/>
      <c r="G27" s="161"/>
      <c r="H27" s="150"/>
      <c r="I27" s="150"/>
      <c r="J27" s="151" t="str">
        <f>IFERROR(INDEX(Metadata!$C$13:$H$18,MATCH(Risks[[#This Row],[Likelihood]],Metadata!$C$13:$C$18,0),MATCH(Risks[[#This Row],[Consequence ]],Metadata!$C$13:$H$13,0)),"")</f>
        <v/>
      </c>
      <c r="K27" s="151" t="str">
        <f>IFERROR(VLOOKUP(Risks[[#This Row],[Initial Risk Level]],Metadata!$A$22:$C$25,2,FALSE),"")</f>
        <v/>
      </c>
      <c r="L27" s="151" t="str">
        <f>IFERROR(VLOOKUP(Risks[[#This Row],[Initial Risk Level]],Metadata!$A$22:$C$25,3,FALSE),"")</f>
        <v/>
      </c>
      <c r="M27" s="151" t="str">
        <f>IF(Risks[[#This Row],[Initial Risk Level]]="","N/A",IF(OR(Risks[[#This Row],[Initial Risk Level]]="Medium",Risks[[#This Row],[Initial Risk Level]]="Extreme",Risks[[#This Row],[Initial Risk Level]]="High"),"YES","NO"))</f>
        <v>N/A</v>
      </c>
      <c r="N27" s="155"/>
      <c r="O27" s="156"/>
      <c r="P27" s="156"/>
      <c r="Q27" s="155"/>
      <c r="R27" s="156"/>
      <c r="S27" s="155"/>
      <c r="T27" s="157"/>
      <c r="U27" s="152"/>
      <c r="V27" s="152"/>
      <c r="W27" s="151" t="str">
        <f>IFERROR(INDEX(Metadata!$C$13:$H$18,MATCH(Risks[[#This Row],[Residual Likelihood]],Metadata!$C$13:$C$18,0),MATCH(Risks[[#This Row],[Residual Consequence]],Metadata!$C$13:$H$13,0)),"")</f>
        <v/>
      </c>
      <c r="X27" s="161"/>
      <c r="Y27" s="162"/>
      <c r="Z27" s="153"/>
      <c r="AA27" s="163"/>
      <c r="AB27" s="163"/>
    </row>
    <row r="28" spans="1:28" s="160" customFormat="1" ht="64.8" customHeight="1" x14ac:dyDescent="0.55000000000000004">
      <c r="A28" s="154" t="s">
        <v>129</v>
      </c>
      <c r="B28" s="161"/>
      <c r="C28" s="161"/>
      <c r="D28" s="161"/>
      <c r="E28" s="161"/>
      <c r="F28" s="161"/>
      <c r="G28" s="161"/>
      <c r="H28" s="150"/>
      <c r="I28" s="150"/>
      <c r="J28" s="151" t="str">
        <f>IFERROR(INDEX(Metadata!$C$13:$H$18,MATCH(Risks[[#This Row],[Likelihood]],Metadata!$C$13:$C$18,0),MATCH(Risks[[#This Row],[Consequence ]],Metadata!$C$13:$H$13,0)),"")</f>
        <v/>
      </c>
      <c r="K28" s="151" t="str">
        <f>IFERROR(VLOOKUP(Risks[[#This Row],[Initial Risk Level]],Metadata!$A$22:$C$25,2,FALSE),"")</f>
        <v/>
      </c>
      <c r="L28" s="151" t="str">
        <f>IFERROR(VLOOKUP(Risks[[#This Row],[Initial Risk Level]],Metadata!$A$22:$C$25,3,FALSE),"")</f>
        <v/>
      </c>
      <c r="M28" s="151" t="str">
        <f>IF(Risks[[#This Row],[Initial Risk Level]]="","N/A",IF(OR(Risks[[#This Row],[Initial Risk Level]]="Medium",Risks[[#This Row],[Initial Risk Level]]="Extreme",Risks[[#This Row],[Initial Risk Level]]="High"),"YES","NO"))</f>
        <v>N/A</v>
      </c>
      <c r="N28" s="155"/>
      <c r="O28" s="156"/>
      <c r="P28" s="156"/>
      <c r="Q28" s="155"/>
      <c r="R28" s="156"/>
      <c r="S28" s="155"/>
      <c r="T28" s="157"/>
      <c r="U28" s="152"/>
      <c r="V28" s="152"/>
      <c r="W28" s="151" t="str">
        <f>IFERROR(INDEX(Metadata!$C$13:$H$18,MATCH(Risks[[#This Row],[Residual Likelihood]],Metadata!$C$13:$C$18,0),MATCH(Risks[[#This Row],[Residual Consequence]],Metadata!$C$13:$H$13,0)),"")</f>
        <v/>
      </c>
      <c r="X28" s="161"/>
      <c r="Y28" s="162"/>
      <c r="Z28" s="153"/>
      <c r="AA28" s="163"/>
      <c r="AB28" s="163"/>
    </row>
    <row r="29" spans="1:28" s="160" customFormat="1" ht="64.8" customHeight="1" x14ac:dyDescent="0.55000000000000004">
      <c r="A29" s="154" t="s">
        <v>130</v>
      </c>
      <c r="B29" s="161"/>
      <c r="C29" s="161"/>
      <c r="D29" s="161"/>
      <c r="E29" s="161"/>
      <c r="F29" s="161"/>
      <c r="G29" s="161"/>
      <c r="H29" s="150"/>
      <c r="I29" s="150"/>
      <c r="J29" s="151" t="str">
        <f>IFERROR(INDEX(Metadata!$C$13:$H$18,MATCH(Risks[[#This Row],[Likelihood]],Metadata!$C$13:$C$18,0),MATCH(Risks[[#This Row],[Consequence ]],Metadata!$C$13:$H$13,0)),"")</f>
        <v/>
      </c>
      <c r="K29" s="151" t="str">
        <f>IFERROR(VLOOKUP(Risks[[#This Row],[Initial Risk Level]],Metadata!$A$22:$C$25,2,FALSE),"")</f>
        <v/>
      </c>
      <c r="L29" s="151" t="str">
        <f>IFERROR(VLOOKUP(Risks[[#This Row],[Initial Risk Level]],Metadata!$A$22:$C$25,3,FALSE),"")</f>
        <v/>
      </c>
      <c r="M29" s="151" t="str">
        <f>IF(Risks[[#This Row],[Initial Risk Level]]="","N/A",IF(OR(Risks[[#This Row],[Initial Risk Level]]="Medium",Risks[[#This Row],[Initial Risk Level]]="Extreme",Risks[[#This Row],[Initial Risk Level]]="High"),"YES","NO"))</f>
        <v>N/A</v>
      </c>
      <c r="N29" s="155"/>
      <c r="O29" s="156"/>
      <c r="P29" s="156"/>
      <c r="Q29" s="155"/>
      <c r="R29" s="156"/>
      <c r="S29" s="155"/>
      <c r="T29" s="157"/>
      <c r="U29" s="152"/>
      <c r="V29" s="152"/>
      <c r="W29" s="151" t="str">
        <f>IFERROR(INDEX(Metadata!$C$13:$H$18,MATCH(Risks[[#This Row],[Residual Likelihood]],Metadata!$C$13:$C$18,0),MATCH(Risks[[#This Row],[Residual Consequence]],Metadata!$C$13:$H$13,0)),"")</f>
        <v/>
      </c>
      <c r="X29" s="161"/>
      <c r="Y29" s="162"/>
      <c r="Z29" s="153"/>
      <c r="AA29" s="163"/>
      <c r="AB29" s="163"/>
    </row>
    <row r="30" spans="1:28" s="160" customFormat="1" ht="64.8" customHeight="1" x14ac:dyDescent="0.55000000000000004">
      <c r="A30" s="154" t="s">
        <v>131</v>
      </c>
      <c r="B30" s="161"/>
      <c r="C30" s="161"/>
      <c r="D30" s="161"/>
      <c r="E30" s="161"/>
      <c r="F30" s="161"/>
      <c r="G30" s="161"/>
      <c r="H30" s="150"/>
      <c r="I30" s="150"/>
      <c r="J30" s="151" t="str">
        <f>IFERROR(INDEX(Metadata!$C$13:$H$18,MATCH(Risks[[#This Row],[Likelihood]],Metadata!$C$13:$C$18,0),MATCH(Risks[[#This Row],[Consequence ]],Metadata!$C$13:$H$13,0)),"")</f>
        <v/>
      </c>
      <c r="K30" s="151" t="str">
        <f>IFERROR(VLOOKUP(Risks[[#This Row],[Initial Risk Level]],Metadata!$A$22:$C$25,2,FALSE),"")</f>
        <v/>
      </c>
      <c r="L30" s="151" t="str">
        <f>IFERROR(VLOOKUP(Risks[[#This Row],[Initial Risk Level]],Metadata!$A$22:$C$25,3,FALSE),"")</f>
        <v/>
      </c>
      <c r="M30" s="151" t="str">
        <f>IF(Risks[[#This Row],[Initial Risk Level]]="","N/A",IF(OR(Risks[[#This Row],[Initial Risk Level]]="Medium",Risks[[#This Row],[Initial Risk Level]]="Extreme",Risks[[#This Row],[Initial Risk Level]]="High"),"YES","NO"))</f>
        <v>N/A</v>
      </c>
      <c r="N30" s="155"/>
      <c r="O30" s="156"/>
      <c r="P30" s="156"/>
      <c r="Q30" s="155"/>
      <c r="R30" s="156"/>
      <c r="S30" s="155"/>
      <c r="T30" s="157"/>
      <c r="U30" s="152"/>
      <c r="V30" s="152"/>
      <c r="W30" s="151" t="str">
        <f>IFERROR(INDEX(Metadata!$C$13:$H$18,MATCH(Risks[[#This Row],[Residual Likelihood]],Metadata!$C$13:$C$18,0),MATCH(Risks[[#This Row],[Residual Consequence]],Metadata!$C$13:$H$13,0)),"")</f>
        <v/>
      </c>
      <c r="X30" s="161"/>
      <c r="Y30" s="162"/>
      <c r="Z30" s="153"/>
      <c r="AA30" s="163"/>
      <c r="AB30" s="163"/>
    </row>
    <row r="31" spans="1:28" s="160" customFormat="1" ht="64.8" customHeight="1" x14ac:dyDescent="0.55000000000000004">
      <c r="A31" s="154" t="s">
        <v>132</v>
      </c>
      <c r="B31" s="161"/>
      <c r="C31" s="161"/>
      <c r="D31" s="161"/>
      <c r="E31" s="161"/>
      <c r="F31" s="161"/>
      <c r="G31" s="161"/>
      <c r="H31" s="150"/>
      <c r="I31" s="150"/>
      <c r="J31" s="151" t="str">
        <f>IFERROR(INDEX(Metadata!$C$13:$H$18,MATCH(Risks[[#This Row],[Likelihood]],Metadata!$C$13:$C$18,0),MATCH(Risks[[#This Row],[Consequence ]],Metadata!$C$13:$H$13,0)),"")</f>
        <v/>
      </c>
      <c r="K31" s="151" t="str">
        <f>IFERROR(VLOOKUP(Risks[[#This Row],[Initial Risk Level]],Metadata!$A$22:$C$25,2,FALSE),"")</f>
        <v/>
      </c>
      <c r="L31" s="151" t="str">
        <f>IFERROR(VLOOKUP(Risks[[#This Row],[Initial Risk Level]],Metadata!$A$22:$C$25,3,FALSE),"")</f>
        <v/>
      </c>
      <c r="M31" s="151" t="str">
        <f>IF(Risks[[#This Row],[Initial Risk Level]]="","N/A",IF(OR(Risks[[#This Row],[Initial Risk Level]]="Medium",Risks[[#This Row],[Initial Risk Level]]="Extreme",Risks[[#This Row],[Initial Risk Level]]="High"),"YES","NO"))</f>
        <v>N/A</v>
      </c>
      <c r="N31" s="155"/>
      <c r="O31" s="156"/>
      <c r="P31" s="156"/>
      <c r="Q31" s="155"/>
      <c r="R31" s="156"/>
      <c r="S31" s="155"/>
      <c r="T31" s="157"/>
      <c r="U31" s="152"/>
      <c r="V31" s="152"/>
      <c r="W31" s="151" t="str">
        <f>IFERROR(INDEX(Metadata!$C$13:$H$18,MATCH(Risks[[#This Row],[Residual Likelihood]],Metadata!$C$13:$C$18,0),MATCH(Risks[[#This Row],[Residual Consequence]],Metadata!$C$13:$H$13,0)),"")</f>
        <v/>
      </c>
      <c r="X31" s="161"/>
      <c r="Y31" s="162"/>
      <c r="Z31" s="153"/>
      <c r="AA31" s="163"/>
      <c r="AB31" s="163"/>
    </row>
    <row r="32" spans="1:28" s="160" customFormat="1" ht="64.8" customHeight="1" x14ac:dyDescent="0.55000000000000004">
      <c r="A32" s="154" t="s">
        <v>133</v>
      </c>
      <c r="B32" s="161"/>
      <c r="C32" s="161"/>
      <c r="D32" s="161"/>
      <c r="E32" s="161"/>
      <c r="F32" s="161"/>
      <c r="G32" s="161"/>
      <c r="H32" s="150"/>
      <c r="I32" s="150"/>
      <c r="J32" s="151" t="str">
        <f>IFERROR(INDEX(Metadata!$C$13:$H$18,MATCH(Risks[[#This Row],[Likelihood]],Metadata!$C$13:$C$18,0),MATCH(Risks[[#This Row],[Consequence ]],Metadata!$C$13:$H$13,0)),"")</f>
        <v/>
      </c>
      <c r="K32" s="151" t="str">
        <f>IFERROR(VLOOKUP(Risks[[#This Row],[Initial Risk Level]],Metadata!$A$22:$C$25,2,FALSE),"")</f>
        <v/>
      </c>
      <c r="L32" s="151" t="str">
        <f>IFERROR(VLOOKUP(Risks[[#This Row],[Initial Risk Level]],Metadata!$A$22:$C$25,3,FALSE),"")</f>
        <v/>
      </c>
      <c r="M32" s="151" t="str">
        <f>IF(Risks[[#This Row],[Initial Risk Level]]="","N/A",IF(OR(Risks[[#This Row],[Initial Risk Level]]="Medium",Risks[[#This Row],[Initial Risk Level]]="Extreme",Risks[[#This Row],[Initial Risk Level]]="High"),"YES","NO"))</f>
        <v>N/A</v>
      </c>
      <c r="N32" s="155"/>
      <c r="O32" s="156"/>
      <c r="P32" s="156"/>
      <c r="Q32" s="155"/>
      <c r="R32" s="156"/>
      <c r="S32" s="155"/>
      <c r="T32" s="157"/>
      <c r="U32" s="152"/>
      <c r="V32" s="152"/>
      <c r="W32" s="151" t="str">
        <f>IFERROR(INDEX(Metadata!$C$13:$H$18,MATCH(Risks[[#This Row],[Residual Likelihood]],Metadata!$C$13:$C$18,0),MATCH(Risks[[#This Row],[Residual Consequence]],Metadata!$C$13:$H$13,0)),"")</f>
        <v/>
      </c>
      <c r="X32" s="161"/>
      <c r="Y32" s="162"/>
      <c r="Z32" s="153"/>
      <c r="AA32" s="163"/>
      <c r="AB32" s="163"/>
    </row>
    <row r="33" spans="1:44" s="160" customFormat="1" ht="64.8" customHeight="1" x14ac:dyDescent="0.55000000000000004">
      <c r="A33" s="154" t="s">
        <v>134</v>
      </c>
      <c r="B33" s="161"/>
      <c r="C33" s="161"/>
      <c r="D33" s="161"/>
      <c r="E33" s="161"/>
      <c r="F33" s="161"/>
      <c r="G33" s="161"/>
      <c r="H33" s="150"/>
      <c r="I33" s="150"/>
      <c r="J33" s="151" t="str">
        <f>IFERROR(INDEX(Metadata!$C$13:$H$18,MATCH(Risks[[#This Row],[Likelihood]],Metadata!$C$13:$C$18,0),MATCH(Risks[[#This Row],[Consequence ]],Metadata!$C$13:$H$13,0)),"")</f>
        <v/>
      </c>
      <c r="K33" s="151" t="str">
        <f>IFERROR(VLOOKUP(Risks[[#This Row],[Initial Risk Level]],Metadata!$A$22:$C$25,2,FALSE),"")</f>
        <v/>
      </c>
      <c r="L33" s="151" t="str">
        <f>IFERROR(VLOOKUP(Risks[[#This Row],[Initial Risk Level]],Metadata!$A$22:$C$25,3,FALSE),"")</f>
        <v/>
      </c>
      <c r="M33" s="151" t="str">
        <f>IF(Risks[[#This Row],[Initial Risk Level]]="","N/A",IF(OR(Risks[[#This Row],[Initial Risk Level]]="Medium",Risks[[#This Row],[Initial Risk Level]]="Extreme",Risks[[#This Row],[Initial Risk Level]]="High"),"YES","NO"))</f>
        <v>N/A</v>
      </c>
      <c r="N33" s="155"/>
      <c r="O33" s="156"/>
      <c r="P33" s="156"/>
      <c r="Q33" s="155"/>
      <c r="R33" s="156"/>
      <c r="S33" s="155"/>
      <c r="T33" s="157"/>
      <c r="U33" s="152"/>
      <c r="V33" s="152"/>
      <c r="W33" s="151" t="str">
        <f>IFERROR(INDEX(Metadata!$C$13:$H$18,MATCH(Risks[[#This Row],[Residual Likelihood]],Metadata!$C$13:$C$18,0),MATCH(Risks[[#This Row],[Residual Consequence]],Metadata!$C$13:$H$13,0)),"")</f>
        <v/>
      </c>
      <c r="X33" s="161"/>
      <c r="Y33" s="162"/>
      <c r="Z33" s="153"/>
      <c r="AA33" s="163"/>
      <c r="AB33" s="163"/>
    </row>
    <row r="34" spans="1:44" x14ac:dyDescent="0.55000000000000004">
      <c r="A34" s="11"/>
      <c r="C34" s="11"/>
      <c r="E34" s="11"/>
      <c r="G34" s="11"/>
      <c r="K34" s="11"/>
      <c r="M34" s="11"/>
      <c r="N34" s="11"/>
      <c r="O34" s="11"/>
      <c r="P34" s="11"/>
      <c r="Q34" s="11"/>
      <c r="R34" s="11"/>
      <c r="U34" s="11"/>
      <c r="V34" s="11"/>
      <c r="Y34" s="11"/>
      <c r="Z34" s="11"/>
      <c r="AA34" s="11"/>
      <c r="AE34" s="11"/>
      <c r="AF34" s="11"/>
      <c r="AG34" s="11"/>
      <c r="AI34" s="11"/>
      <c r="AJ34" s="51"/>
      <c r="AK34" s="11"/>
      <c r="AL34" s="11"/>
      <c r="AM34" s="11"/>
      <c r="AN34" s="11"/>
      <c r="AO34" s="11"/>
      <c r="AP34" s="11"/>
      <c r="AQ34" s="11"/>
      <c r="AR34" s="11"/>
    </row>
    <row r="35" spans="1:44" x14ac:dyDescent="0.55000000000000004">
      <c r="A35" s="11"/>
      <c r="C35" s="11"/>
      <c r="E35" s="11"/>
      <c r="G35" s="11"/>
      <c r="K35" s="11"/>
      <c r="M35" s="11"/>
      <c r="N35" s="11"/>
      <c r="O35" s="11"/>
      <c r="P35" s="11"/>
      <c r="Q35" s="11"/>
      <c r="R35" s="11"/>
      <c r="U35" s="11"/>
      <c r="V35" s="11"/>
      <c r="Y35" s="11"/>
      <c r="Z35" s="11"/>
      <c r="AA35" s="11"/>
      <c r="AE35" s="11"/>
      <c r="AF35" s="11"/>
      <c r="AG35" s="11"/>
      <c r="AI35" s="11"/>
      <c r="AJ35" s="51"/>
      <c r="AK35" s="11"/>
      <c r="AL35" s="11"/>
      <c r="AM35" s="11"/>
      <c r="AN35" s="11"/>
      <c r="AO35" s="11"/>
      <c r="AP35" s="11"/>
      <c r="AQ35" s="11"/>
      <c r="AR35" s="11"/>
    </row>
  </sheetData>
  <mergeCells count="6">
    <mergeCell ref="A2:G2"/>
    <mergeCell ref="S2:T2"/>
    <mergeCell ref="N2:R2"/>
    <mergeCell ref="U2:W2"/>
    <mergeCell ref="H2:J2"/>
    <mergeCell ref="K2:M2"/>
  </mergeCells>
  <conditionalFormatting sqref="H2:K2 N2 AA4:AB4 U2 A3:Z33">
    <cfRule type="cellIs" dxfId="43" priority="19" operator="equal">
      <formula>"Extreme"</formula>
    </cfRule>
    <cfRule type="cellIs" dxfId="42" priority="20" operator="equal">
      <formula>"High"</formula>
    </cfRule>
    <cfRule type="cellIs" dxfId="41" priority="21" operator="equal">
      <formula>"Medium"</formula>
    </cfRule>
    <cfRule type="cellIs" dxfId="40" priority="22" operator="equal">
      <formula>"Low"</formula>
    </cfRule>
  </conditionalFormatting>
  <conditionalFormatting sqref="M2:M33">
    <cfRule type="containsText" dxfId="39" priority="23" operator="containsText" text="YES">
      <formula>NOT(ISERROR(SEARCH("YES",M2)))</formula>
    </cfRule>
  </conditionalFormatting>
  <conditionalFormatting sqref="AA5:AB33">
    <cfRule type="expression" dxfId="38" priority="24" stopIfTrue="1">
      <formula>#REF!="Closed"</formula>
    </cfRule>
  </conditionalFormatting>
  <conditionalFormatting sqref="AA4">
    <cfRule type="cellIs" dxfId="37" priority="25" operator="equal">
      <formula>"Extreme"</formula>
    </cfRule>
    <cfRule type="cellIs" dxfId="36" priority="25" operator="equal">
      <formula>"High"</formula>
    </cfRule>
    <cfRule type="cellIs" dxfId="35" priority="25" operator="equal">
      <formula>"Medium"</formula>
    </cfRule>
    <cfRule type="cellIs" dxfId="34" priority="25" operator="equal">
      <formula>"Low"</formula>
    </cfRule>
  </conditionalFormatting>
  <conditionalFormatting sqref="M5:M33">
    <cfRule type="cellIs" dxfId="33" priority="18" operator="equal">
      <formula>"N/A"</formula>
    </cfRule>
  </conditionalFormatting>
  <conditionalFormatting sqref="A2">
    <cfRule type="cellIs" dxfId="32" priority="10" operator="equal">
      <formula>"Extreme"</formula>
    </cfRule>
    <cfRule type="cellIs" dxfId="31" priority="11" operator="equal">
      <formula>"High"</formula>
    </cfRule>
    <cfRule type="cellIs" dxfId="30" priority="12" operator="equal">
      <formula>"Medium"</formula>
    </cfRule>
    <cfRule type="cellIs" dxfId="29" priority="13" operator="equal">
      <formula>"Low"</formula>
    </cfRule>
  </conditionalFormatting>
  <conditionalFormatting sqref="L3:L4">
    <cfRule type="containsText" dxfId="24" priority="5" operator="containsText" text="YES">
      <formula>NOT(ISERROR(SEARCH("YES",L3)))</formula>
    </cfRule>
  </conditionalFormatting>
  <conditionalFormatting sqref="P5:P33">
    <cfRule type="expression" dxfId="23" priority="4">
      <formula>AND(P5="",O5&lt;TODAY())</formula>
    </cfRule>
    <cfRule type="expression" priority="3" stopIfTrue="1">
      <formula>AND(O5="",P5="")</formula>
    </cfRule>
  </conditionalFormatting>
  <conditionalFormatting sqref="R5:R33">
    <cfRule type="expression" dxfId="22" priority="2">
      <formula>R5&lt;TODAY()</formula>
    </cfRule>
    <cfRule type="containsBlanks" priority="1" stopIfTrue="1">
      <formula>LEN(TRIM(R5))=0</formula>
    </cfRule>
  </conditionalFormatting>
  <dataValidations count="2">
    <dataValidation type="list" allowBlank="1" showInputMessage="1" showErrorMessage="1" sqref="M5:M33" xr:uid="{00000000-0002-0000-0200-000000000000}">
      <formula1>"YES, NO, N/A"</formula1>
    </dataValidation>
    <dataValidation type="list" allowBlank="1" showInputMessage="1" showErrorMessage="1" sqref="AA5:AB33" xr:uid="{00000000-0002-0000-0200-000001000000}">
      <formula1>"Action required, Decision required, Clarification required, Monitor, Escalate, Escalated, Closed"</formula1>
    </dataValidation>
  </dataValidations>
  <pageMargins left="0.23622047244094491" right="0.23622047244094491" top="0.74803149606299213" bottom="0.74803149606299213" header="0.31496062992125984" footer="0.31496062992125984"/>
  <pageSetup paperSize="9" scale="34" orientation="landscape" r:id="rId1"/>
  <headerFooter>
    <oddHeader>&amp;C&amp;A</oddHeader>
    <oddFooter>&amp;LPrinted &amp;D&amp;C&amp;F&amp;R&amp;P of &amp;N</oddFooter>
  </headerFooter>
  <colBreaks count="1" manualBreakCount="1">
    <brk id="10" max="1048575" man="1"/>
  </col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Metadata!$C$14:$C$18</xm:f>
          </x14:formula1>
          <xm:sqref>U5:U33 H5:H33</xm:sqref>
        </x14:dataValidation>
        <x14:dataValidation type="list" allowBlank="1" showInputMessage="1" showErrorMessage="1" xr:uid="{00000000-0002-0000-0200-000004000000}">
          <x14:formula1>
            <xm:f>Metadata!$D$13:$H$13</xm:f>
          </x14:formula1>
          <xm:sqref>I5:I33 V5:V33</xm:sqref>
        </x14:dataValidation>
        <x14:dataValidation type="list" allowBlank="1" showInputMessage="1" showErrorMessage="1" xr:uid="{F85AE3BA-067D-48F1-832D-BECE3B703D78}">
          <x14:formula1>
            <xm:f>Metadata!$A$40:$A$41</xm:f>
          </x14:formula1>
          <xm:sqref>B5:B33</xm:sqref>
        </x14:dataValidation>
        <x14:dataValidation type="list" allowBlank="1" showInputMessage="1" showErrorMessage="1" xr:uid="{C1962703-2FC9-4B6B-BB0D-CC256D622BE0}">
          <x14:formula1>
            <xm:f>Metadata!$A$28:$A$37</xm:f>
          </x14:formula1>
          <xm:sqref>X5:Z33 D5:D33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M35"/>
  <sheetViews>
    <sheetView showGridLines="0" zoomScale="80" zoomScaleNormal="80" workbookViewId="0">
      <selection activeCell="D7" sqref="D7:H7"/>
    </sheetView>
  </sheetViews>
  <sheetFormatPr defaultColWidth="8.7890625" defaultRowHeight="14.4" x14ac:dyDescent="0.55000000000000004"/>
  <cols>
    <col min="1" max="1" width="6.41796875" customWidth="1"/>
    <col min="2" max="3" width="15.734375" customWidth="1"/>
    <col min="4" max="4" width="64.15625" customWidth="1"/>
    <col min="5" max="5" width="21.5234375" customWidth="1"/>
    <col min="6" max="6" width="12.7890625" customWidth="1"/>
    <col min="7" max="7" width="18.5234375" bestFit="1" customWidth="1"/>
    <col min="8" max="8" width="30.734375" customWidth="1"/>
  </cols>
  <sheetData>
    <row r="1" spans="1:13" ht="40.200000000000003" customHeight="1" x14ac:dyDescent="0.95">
      <c r="A1" s="108" t="s">
        <v>166</v>
      </c>
      <c r="B1" s="6"/>
      <c r="C1" s="6"/>
      <c r="D1" s="6"/>
      <c r="E1" s="6"/>
      <c r="F1" s="6"/>
      <c r="G1" s="6"/>
      <c r="H1" s="6"/>
      <c r="I1" s="6"/>
      <c r="J1" s="1"/>
      <c r="K1" s="1"/>
      <c r="L1" s="1"/>
      <c r="M1" s="1"/>
    </row>
    <row r="2" spans="1:13" s="5" customFormat="1" ht="15.6" x14ac:dyDescent="0.55000000000000004">
      <c r="A2" s="56" t="s">
        <v>14</v>
      </c>
      <c r="B2" s="56" t="s">
        <v>63</v>
      </c>
      <c r="C2" s="56" t="s">
        <v>199</v>
      </c>
      <c r="D2" s="56" t="s">
        <v>30</v>
      </c>
      <c r="E2" s="57" t="s">
        <v>64</v>
      </c>
      <c r="F2" s="58" t="s">
        <v>3</v>
      </c>
      <c r="G2" s="59" t="s">
        <v>11</v>
      </c>
      <c r="H2" s="58" t="s">
        <v>15</v>
      </c>
      <c r="I2" s="8"/>
      <c r="J2" s="9"/>
      <c r="K2" s="9"/>
      <c r="L2" s="9"/>
      <c r="M2" s="9"/>
    </row>
    <row r="3" spans="1:13" s="65" customFormat="1" ht="12.9" x14ac:dyDescent="0.5">
      <c r="A3" s="66" t="s">
        <v>200</v>
      </c>
      <c r="B3" s="67"/>
      <c r="C3" s="67"/>
      <c r="D3" s="68"/>
      <c r="E3" s="68"/>
      <c r="F3" s="67"/>
      <c r="G3" s="68"/>
      <c r="H3" s="68"/>
      <c r="I3" s="69"/>
      <c r="J3" s="69"/>
      <c r="K3" s="69"/>
      <c r="L3" s="69"/>
      <c r="M3" s="69"/>
    </row>
    <row r="4" spans="1:13" s="65" customFormat="1" ht="12.9" x14ac:dyDescent="0.5">
      <c r="A4" s="66" t="s">
        <v>201</v>
      </c>
      <c r="B4" s="67"/>
      <c r="C4" s="67"/>
      <c r="D4" s="68"/>
      <c r="E4" s="68"/>
      <c r="F4" s="67"/>
      <c r="G4" s="68"/>
      <c r="H4" s="68"/>
      <c r="I4" s="69"/>
      <c r="J4" s="69"/>
      <c r="K4" s="69"/>
      <c r="L4" s="69"/>
      <c r="M4" s="69"/>
    </row>
    <row r="5" spans="1:13" s="65" customFormat="1" ht="12.9" x14ac:dyDescent="0.5">
      <c r="A5" s="66" t="s">
        <v>202</v>
      </c>
      <c r="B5" s="67"/>
      <c r="C5" s="67"/>
      <c r="D5" s="68"/>
      <c r="E5" s="68"/>
      <c r="F5" s="67"/>
      <c r="G5" s="68"/>
      <c r="H5" s="68"/>
      <c r="I5" s="69"/>
      <c r="J5" s="69"/>
      <c r="K5" s="69"/>
      <c r="L5" s="69"/>
      <c r="M5" s="69"/>
    </row>
    <row r="6" spans="1:13" s="65" customFormat="1" ht="12.9" x14ac:dyDescent="0.5">
      <c r="A6" s="66" t="s">
        <v>203</v>
      </c>
      <c r="B6" s="67"/>
      <c r="C6" s="67"/>
      <c r="D6" s="68"/>
      <c r="E6" s="68"/>
      <c r="F6" s="67"/>
      <c r="G6" s="68"/>
      <c r="H6" s="68"/>
      <c r="I6" s="69"/>
      <c r="J6" s="69"/>
      <c r="K6" s="69"/>
      <c r="L6" s="69"/>
      <c r="M6" s="69"/>
    </row>
    <row r="7" spans="1:13" s="65" customFormat="1" ht="12.9" x14ac:dyDescent="0.5">
      <c r="A7" s="66" t="s">
        <v>204</v>
      </c>
      <c r="B7" s="67"/>
      <c r="C7" s="67"/>
      <c r="D7" s="68"/>
      <c r="E7" s="68"/>
      <c r="F7" s="67"/>
      <c r="G7" s="68"/>
      <c r="H7" s="68"/>
      <c r="I7" s="69"/>
      <c r="J7" s="69"/>
      <c r="K7" s="69"/>
      <c r="L7" s="69"/>
      <c r="M7" s="69"/>
    </row>
    <row r="8" spans="1:13" s="65" customFormat="1" ht="12.9" x14ac:dyDescent="0.5">
      <c r="A8" s="66" t="s">
        <v>205</v>
      </c>
      <c r="B8" s="67"/>
      <c r="C8" s="67"/>
      <c r="D8" s="68"/>
      <c r="E8" s="68"/>
      <c r="F8" s="67"/>
      <c r="G8" s="68"/>
      <c r="H8" s="68"/>
      <c r="I8" s="69"/>
      <c r="J8" s="69"/>
      <c r="K8" s="69"/>
      <c r="L8" s="69"/>
      <c r="M8" s="69"/>
    </row>
    <row r="9" spans="1:13" s="65" customFormat="1" ht="12.9" x14ac:dyDescent="0.5">
      <c r="A9" s="66" t="s">
        <v>206</v>
      </c>
      <c r="B9" s="67"/>
      <c r="C9" s="67"/>
      <c r="D9" s="68"/>
      <c r="E9" s="68"/>
      <c r="F9" s="67"/>
      <c r="G9" s="68"/>
      <c r="H9" s="68"/>
      <c r="I9" s="69"/>
      <c r="J9" s="69"/>
      <c r="K9" s="69"/>
      <c r="L9" s="69"/>
      <c r="M9" s="69"/>
    </row>
    <row r="10" spans="1:13" s="65" customFormat="1" ht="12.9" x14ac:dyDescent="0.5">
      <c r="A10" s="66" t="s">
        <v>207</v>
      </c>
      <c r="B10" s="67"/>
      <c r="C10" s="67"/>
      <c r="D10" s="68"/>
      <c r="E10" s="68"/>
      <c r="F10" s="67"/>
      <c r="G10" s="68"/>
      <c r="H10" s="68"/>
      <c r="I10" s="69"/>
      <c r="J10" s="69"/>
      <c r="K10" s="69"/>
      <c r="L10" s="69"/>
      <c r="M10" s="69"/>
    </row>
    <row r="11" spans="1:13" s="65" customFormat="1" ht="12.9" x14ac:dyDescent="0.5">
      <c r="A11" s="66" t="s">
        <v>208</v>
      </c>
      <c r="B11" s="67"/>
      <c r="C11" s="67"/>
      <c r="D11" s="68"/>
      <c r="E11" s="68"/>
      <c r="F11" s="67"/>
      <c r="G11" s="68"/>
      <c r="H11" s="68"/>
      <c r="I11" s="69"/>
      <c r="J11" s="69"/>
      <c r="K11" s="69"/>
      <c r="L11" s="69"/>
      <c r="M11" s="69"/>
    </row>
    <row r="12" spans="1:13" s="65" customFormat="1" ht="12.9" x14ac:dyDescent="0.5">
      <c r="A12" s="66" t="s">
        <v>209</v>
      </c>
      <c r="B12" s="67"/>
      <c r="C12" s="67"/>
      <c r="D12" s="68"/>
      <c r="E12" s="68"/>
      <c r="F12" s="67"/>
      <c r="G12" s="68"/>
      <c r="H12" s="68"/>
      <c r="I12" s="69"/>
      <c r="J12" s="69"/>
      <c r="K12" s="69"/>
      <c r="L12" s="69"/>
      <c r="M12" s="70"/>
    </row>
    <row r="13" spans="1:13" s="65" customFormat="1" ht="12.9" x14ac:dyDescent="0.5">
      <c r="A13" s="66" t="s">
        <v>210</v>
      </c>
      <c r="B13" s="67"/>
      <c r="C13" s="67"/>
      <c r="D13" s="68"/>
      <c r="E13" s="68"/>
      <c r="F13" s="67"/>
      <c r="G13" s="68"/>
      <c r="H13" s="68"/>
      <c r="I13" s="69"/>
      <c r="J13" s="69"/>
      <c r="K13" s="69"/>
      <c r="L13" s="69"/>
      <c r="M13" s="71"/>
    </row>
    <row r="14" spans="1:13" s="65" customFormat="1" ht="12.9" x14ac:dyDescent="0.5">
      <c r="A14" s="66" t="s">
        <v>211</v>
      </c>
      <c r="B14" s="67"/>
      <c r="C14" s="67"/>
      <c r="D14" s="68"/>
      <c r="E14" s="68"/>
      <c r="F14" s="67"/>
      <c r="G14" s="68"/>
      <c r="H14" s="68"/>
      <c r="I14" s="69"/>
      <c r="J14" s="69"/>
      <c r="K14" s="69"/>
      <c r="L14" s="69"/>
      <c r="M14" s="71"/>
    </row>
    <row r="15" spans="1:13" s="65" customFormat="1" ht="12.9" x14ac:dyDescent="0.5">
      <c r="A15" s="66" t="s">
        <v>212</v>
      </c>
      <c r="B15" s="67"/>
      <c r="C15" s="67"/>
      <c r="D15" s="68"/>
      <c r="E15" s="68"/>
      <c r="F15" s="67"/>
      <c r="G15" s="68"/>
      <c r="H15" s="68"/>
      <c r="I15" s="69"/>
      <c r="J15" s="69"/>
      <c r="K15" s="69"/>
      <c r="L15" s="69"/>
      <c r="M15" s="71"/>
    </row>
    <row r="16" spans="1:13" s="65" customFormat="1" ht="12.9" x14ac:dyDescent="0.5">
      <c r="A16" s="66" t="s">
        <v>213</v>
      </c>
      <c r="B16" s="67"/>
      <c r="C16" s="67"/>
      <c r="D16" s="68"/>
      <c r="E16" s="68"/>
      <c r="F16" s="67"/>
      <c r="G16" s="68"/>
      <c r="H16" s="68"/>
      <c r="I16" s="69"/>
      <c r="J16" s="69"/>
      <c r="K16" s="69"/>
      <c r="L16" s="69"/>
      <c r="M16" s="71"/>
    </row>
    <row r="17" spans="1:13" s="65" customFormat="1" ht="12.9" x14ac:dyDescent="0.5">
      <c r="A17" s="66" t="s">
        <v>214</v>
      </c>
      <c r="B17" s="67"/>
      <c r="C17" s="67"/>
      <c r="D17" s="68"/>
      <c r="E17" s="68"/>
      <c r="F17" s="67"/>
      <c r="G17" s="68"/>
      <c r="H17" s="68"/>
      <c r="I17" s="69"/>
      <c r="J17" s="69"/>
      <c r="K17" s="69"/>
      <c r="L17" s="69"/>
      <c r="M17" s="71"/>
    </row>
    <row r="18" spans="1:13" s="65" customFormat="1" ht="12.9" x14ac:dyDescent="0.5">
      <c r="A18" s="66" t="s">
        <v>215</v>
      </c>
      <c r="B18" s="67"/>
      <c r="C18" s="67"/>
      <c r="D18" s="68"/>
      <c r="E18" s="68"/>
      <c r="F18" s="67"/>
      <c r="G18" s="68"/>
      <c r="H18" s="68"/>
      <c r="I18" s="69"/>
      <c r="J18" s="69"/>
      <c r="K18" s="69"/>
      <c r="L18" s="69"/>
      <c r="M18" s="72"/>
    </row>
    <row r="19" spans="1:13" s="65" customFormat="1" ht="12.9" x14ac:dyDescent="0.5">
      <c r="A19" s="66" t="s">
        <v>216</v>
      </c>
      <c r="B19" s="67"/>
      <c r="C19" s="67"/>
      <c r="D19" s="68"/>
      <c r="E19" s="68"/>
      <c r="F19" s="67"/>
      <c r="G19" s="68"/>
      <c r="H19" s="68"/>
      <c r="I19" s="69"/>
      <c r="J19" s="69"/>
      <c r="K19" s="69"/>
      <c r="L19" s="69"/>
      <c r="M19" s="72"/>
    </row>
    <row r="20" spans="1:13" s="65" customFormat="1" ht="12.9" x14ac:dyDescent="0.5">
      <c r="A20" s="66" t="s">
        <v>217</v>
      </c>
      <c r="B20" s="67"/>
      <c r="C20" s="67"/>
      <c r="D20" s="68"/>
      <c r="E20" s="68"/>
      <c r="F20" s="67"/>
      <c r="G20" s="68"/>
      <c r="H20" s="68"/>
      <c r="I20" s="69"/>
      <c r="J20" s="69"/>
      <c r="K20" s="69"/>
      <c r="L20" s="69"/>
      <c r="M20" s="69"/>
    </row>
    <row r="21" spans="1:13" s="65" customFormat="1" ht="12.9" x14ac:dyDescent="0.5">
      <c r="A21" s="66" t="s">
        <v>218</v>
      </c>
      <c r="B21" s="67"/>
      <c r="C21" s="67"/>
      <c r="D21" s="68"/>
      <c r="E21" s="68"/>
      <c r="F21" s="67"/>
      <c r="G21" s="68"/>
      <c r="H21" s="68"/>
      <c r="I21" s="69"/>
      <c r="J21" s="69"/>
      <c r="K21" s="69"/>
      <c r="L21" s="69"/>
      <c r="M21" s="69"/>
    </row>
    <row r="22" spans="1:13" s="65" customFormat="1" ht="12.9" x14ac:dyDescent="0.5">
      <c r="A22" s="66" t="s">
        <v>219</v>
      </c>
      <c r="B22" s="67"/>
      <c r="C22" s="67"/>
      <c r="D22" s="68"/>
      <c r="E22" s="68"/>
      <c r="F22" s="67"/>
      <c r="G22" s="68"/>
      <c r="H22" s="68"/>
      <c r="I22" s="69"/>
      <c r="J22" s="69"/>
      <c r="K22" s="69"/>
      <c r="L22" s="69"/>
      <c r="M22" s="69"/>
    </row>
    <row r="23" spans="1:13" s="65" customFormat="1" ht="12.9" x14ac:dyDescent="0.5">
      <c r="A23" s="66" t="s">
        <v>220</v>
      </c>
      <c r="B23" s="67"/>
      <c r="C23" s="67"/>
      <c r="D23" s="68"/>
      <c r="E23" s="68"/>
      <c r="F23" s="67"/>
      <c r="G23" s="68"/>
      <c r="H23" s="68"/>
      <c r="I23" s="69"/>
      <c r="J23" s="69"/>
      <c r="K23" s="69"/>
      <c r="L23" s="69"/>
      <c r="M23" s="69"/>
    </row>
    <row r="24" spans="1:13" s="65" customFormat="1" ht="12.9" x14ac:dyDescent="0.5">
      <c r="A24" s="66" t="s">
        <v>221</v>
      </c>
      <c r="B24" s="67"/>
      <c r="C24" s="67"/>
      <c r="D24" s="68"/>
      <c r="E24" s="68"/>
      <c r="F24" s="67"/>
      <c r="G24" s="68"/>
      <c r="H24" s="68"/>
      <c r="I24" s="69"/>
      <c r="J24" s="69"/>
      <c r="K24" s="69"/>
      <c r="L24" s="69"/>
      <c r="M24" s="69"/>
    </row>
    <row r="25" spans="1:13" s="65" customFormat="1" ht="12.9" x14ac:dyDescent="0.5">
      <c r="A25" s="66" t="s">
        <v>222</v>
      </c>
      <c r="B25" s="67"/>
      <c r="C25" s="67"/>
      <c r="D25" s="68"/>
      <c r="E25" s="68"/>
      <c r="F25" s="67"/>
      <c r="G25" s="68"/>
      <c r="H25" s="68"/>
      <c r="I25" s="69"/>
      <c r="J25" s="69"/>
      <c r="K25" s="69"/>
      <c r="L25" s="69"/>
      <c r="M25" s="69"/>
    </row>
    <row r="26" spans="1:13" s="65" customFormat="1" ht="12.9" x14ac:dyDescent="0.5">
      <c r="A26" s="66" t="s">
        <v>223</v>
      </c>
      <c r="B26" s="67"/>
      <c r="C26" s="67"/>
      <c r="D26" s="68"/>
      <c r="E26" s="68"/>
      <c r="F26" s="67"/>
      <c r="G26" s="68"/>
      <c r="H26" s="68"/>
      <c r="I26" s="69"/>
      <c r="J26" s="69"/>
      <c r="K26" s="69"/>
      <c r="L26" s="69"/>
      <c r="M26" s="69"/>
    </row>
    <row r="27" spans="1:13" s="65" customFormat="1" ht="12.9" x14ac:dyDescent="0.5">
      <c r="A27" s="66" t="s">
        <v>224</v>
      </c>
      <c r="B27" s="67"/>
      <c r="C27" s="67"/>
      <c r="D27" s="68"/>
      <c r="E27" s="68"/>
      <c r="F27" s="67"/>
      <c r="G27" s="68"/>
      <c r="H27" s="68"/>
      <c r="I27" s="69"/>
      <c r="J27" s="69"/>
      <c r="K27" s="69"/>
      <c r="L27" s="69"/>
      <c r="M27" s="69"/>
    </row>
    <row r="28" spans="1:13" s="65" customFormat="1" ht="12.9" x14ac:dyDescent="0.5">
      <c r="A28" s="66" t="s">
        <v>225</v>
      </c>
      <c r="B28" s="67"/>
      <c r="C28" s="67"/>
      <c r="D28" s="68"/>
      <c r="E28" s="68"/>
      <c r="F28" s="67"/>
      <c r="G28" s="68"/>
      <c r="H28" s="68"/>
      <c r="I28" s="69"/>
      <c r="J28" s="69"/>
      <c r="K28" s="69"/>
      <c r="L28" s="69"/>
      <c r="M28" s="69"/>
    </row>
    <row r="29" spans="1:13" s="65" customFormat="1" ht="12.9" x14ac:dyDescent="0.5">
      <c r="A29" s="66" t="s">
        <v>226</v>
      </c>
      <c r="B29" s="67"/>
      <c r="C29" s="67"/>
      <c r="D29" s="68"/>
      <c r="E29" s="68"/>
      <c r="F29" s="67"/>
      <c r="G29" s="68"/>
      <c r="H29" s="68"/>
      <c r="I29" s="69"/>
      <c r="J29" s="69"/>
      <c r="K29" s="69"/>
      <c r="L29" s="69"/>
      <c r="M29" s="69"/>
    </row>
    <row r="30" spans="1:13" s="65" customFormat="1" ht="12.9" x14ac:dyDescent="0.5">
      <c r="A30" s="66" t="s">
        <v>227</v>
      </c>
      <c r="B30" s="67"/>
      <c r="C30" s="67"/>
      <c r="D30" s="68"/>
      <c r="E30" s="68"/>
      <c r="F30" s="67"/>
      <c r="G30" s="68"/>
      <c r="H30" s="68"/>
      <c r="I30" s="69"/>
      <c r="J30" s="69"/>
      <c r="K30" s="69"/>
      <c r="L30" s="69"/>
      <c r="M30" s="69"/>
    </row>
    <row r="31" spans="1:13" s="65" customFormat="1" ht="12.9" x14ac:dyDescent="0.5">
      <c r="A31" s="66" t="s">
        <v>228</v>
      </c>
      <c r="B31" s="67"/>
      <c r="C31" s="67"/>
      <c r="D31" s="68"/>
      <c r="E31" s="68"/>
      <c r="F31" s="67"/>
      <c r="G31" s="68"/>
      <c r="H31" s="68"/>
      <c r="I31" s="69"/>
      <c r="J31" s="69"/>
      <c r="K31" s="69"/>
      <c r="L31" s="69"/>
      <c r="M31" s="69"/>
    </row>
    <row r="32" spans="1:13" s="65" customFormat="1" ht="12.9" x14ac:dyDescent="0.5">
      <c r="A32" s="66" t="s">
        <v>229</v>
      </c>
      <c r="B32" s="67"/>
      <c r="C32" s="67"/>
      <c r="D32" s="68"/>
      <c r="E32" s="68"/>
      <c r="F32" s="67"/>
      <c r="G32" s="68"/>
      <c r="H32" s="68"/>
      <c r="I32" s="69"/>
      <c r="J32" s="69"/>
      <c r="K32" s="69"/>
      <c r="L32" s="69"/>
      <c r="M32" s="69"/>
    </row>
    <row r="33" spans="1:13" x14ac:dyDescent="0.55000000000000004">
      <c r="A33" s="1"/>
      <c r="B33" s="1"/>
      <c r="C33" s="1"/>
      <c r="D33" s="1"/>
      <c r="E33" s="1"/>
      <c r="F33" s="1"/>
      <c r="G33" s="1"/>
      <c r="H33" s="1"/>
      <c r="I33" s="1"/>
      <c r="J33" s="1"/>
      <c r="K33" s="1"/>
      <c r="L33" s="1"/>
      <c r="M33" s="1"/>
    </row>
    <row r="34" spans="1:13" x14ac:dyDescent="0.55000000000000004">
      <c r="A34" s="1"/>
      <c r="B34" s="1"/>
      <c r="C34" s="1"/>
      <c r="D34" s="1"/>
      <c r="E34" s="1"/>
      <c r="F34" s="1"/>
      <c r="G34" s="1"/>
      <c r="H34" s="1"/>
      <c r="I34" s="1"/>
      <c r="J34" s="1"/>
      <c r="K34" s="1"/>
      <c r="L34" s="1"/>
      <c r="M34" s="1"/>
    </row>
    <row r="35" spans="1:13" x14ac:dyDescent="0.55000000000000004">
      <c r="A35" s="1"/>
      <c r="B35" s="1"/>
      <c r="C35" s="1"/>
      <c r="D35" s="1"/>
      <c r="E35" s="1"/>
      <c r="F35" s="1"/>
      <c r="G35" s="1"/>
      <c r="H35" s="1"/>
      <c r="I35" s="1"/>
      <c r="J35" s="1"/>
      <c r="K35" s="1"/>
      <c r="L35" s="1"/>
      <c r="M35" s="1"/>
    </row>
  </sheetData>
  <conditionalFormatting sqref="B3:H32">
    <cfRule type="expression" dxfId="77" priority="9" stopIfTrue="1">
      <formula>$G3="Closed"</formula>
    </cfRule>
  </conditionalFormatting>
  <dataValidations count="1">
    <dataValidation type="list" allowBlank="1" showInputMessage="1" showErrorMessage="1" sqref="G3:G32" xr:uid="{00000000-0002-0000-0800-000000000000}">
      <formula1>"Action required, Decision required, Clarification required, Monitor, Escalate, Escalated, Closed"</formula1>
    </dataValidation>
  </dataValidations>
  <pageMargins left="0.70866141732283472" right="0.70866141732283472" top="0.74803149606299213" bottom="0.74803149606299213" header="0.31496062992125984" footer="0.31496062992125984"/>
  <pageSetup paperSize="9" scale="78" fitToHeight="0" orientation="landscape" r:id="rId1"/>
  <headerFooter>
    <oddHeader>&amp;C&amp;A</oddHeader>
    <oddFooter>&amp;LPrinted &amp;D&amp;C&amp;F&amp;R&amp;P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56"/>
  <sheetViews>
    <sheetView showGridLines="0" zoomScale="80" zoomScaleNormal="80" workbookViewId="0">
      <selection activeCell="B2" sqref="B2"/>
    </sheetView>
  </sheetViews>
  <sheetFormatPr defaultColWidth="8.7890625" defaultRowHeight="14.4" x14ac:dyDescent="0.55000000000000004"/>
  <cols>
    <col min="1" max="1" width="5.26171875" customWidth="1"/>
    <col min="2" max="2" width="15.26171875" customWidth="1"/>
    <col min="3" max="3" width="65" customWidth="1"/>
    <col min="4" max="4" width="24.1015625" customWidth="1"/>
    <col min="5" max="5" width="21.15625" customWidth="1"/>
    <col min="6" max="6" width="34.47265625" customWidth="1"/>
  </cols>
  <sheetData>
    <row r="1" spans="1:15" ht="40.5" customHeight="1" x14ac:dyDescent="0.95">
      <c r="A1" s="108" t="s">
        <v>165</v>
      </c>
      <c r="B1" s="6"/>
      <c r="C1" s="6"/>
      <c r="D1" s="6"/>
      <c r="E1" s="6"/>
      <c r="F1" s="6"/>
      <c r="G1" s="6"/>
    </row>
    <row r="2" spans="1:15" s="5" customFormat="1" ht="30.75" customHeight="1" x14ac:dyDescent="0.55000000000000004">
      <c r="A2" s="52" t="s">
        <v>14</v>
      </c>
      <c r="B2" s="52" t="s">
        <v>304</v>
      </c>
      <c r="C2" s="53" t="s">
        <v>305</v>
      </c>
      <c r="D2" s="53" t="s">
        <v>306</v>
      </c>
      <c r="E2" s="61" t="s">
        <v>11</v>
      </c>
      <c r="F2" s="53" t="s">
        <v>15</v>
      </c>
      <c r="G2" s="8"/>
    </row>
    <row r="3" spans="1:15" s="65" customFormat="1" ht="12.9" x14ac:dyDescent="0.5">
      <c r="A3" s="73" t="s">
        <v>76</v>
      </c>
      <c r="B3" s="67"/>
      <c r="C3" s="68"/>
      <c r="D3" s="68"/>
      <c r="E3" s="68"/>
      <c r="F3" s="68"/>
      <c r="G3" s="74"/>
      <c r="H3" s="69"/>
      <c r="I3" s="69"/>
      <c r="J3" s="69"/>
      <c r="K3" s="69"/>
      <c r="L3" s="69"/>
      <c r="M3" s="69"/>
      <c r="N3" s="69"/>
      <c r="O3" s="69"/>
    </row>
    <row r="4" spans="1:15" s="65" customFormat="1" ht="12.9" x14ac:dyDescent="0.5">
      <c r="A4" s="73" t="s">
        <v>77</v>
      </c>
      <c r="B4" s="67"/>
      <c r="C4" s="68"/>
      <c r="D4" s="68"/>
      <c r="E4" s="68"/>
      <c r="F4" s="68"/>
      <c r="G4" s="69"/>
      <c r="H4" s="69"/>
      <c r="I4" s="69"/>
      <c r="J4" s="69"/>
      <c r="K4" s="69"/>
      <c r="L4" s="69"/>
      <c r="M4" s="69"/>
      <c r="N4" s="69"/>
      <c r="O4" s="69"/>
    </row>
    <row r="5" spans="1:15" s="65" customFormat="1" ht="12.9" x14ac:dyDescent="0.5">
      <c r="A5" s="73" t="s">
        <v>78</v>
      </c>
      <c r="B5" s="67"/>
      <c r="C5" s="68"/>
      <c r="D5" s="68"/>
      <c r="E5" s="68"/>
      <c r="F5" s="68"/>
      <c r="G5" s="75"/>
      <c r="H5" s="69"/>
      <c r="I5" s="69"/>
      <c r="J5" s="69"/>
      <c r="K5" s="69"/>
      <c r="L5" s="69"/>
      <c r="M5" s="69"/>
      <c r="N5" s="69"/>
      <c r="O5" s="69"/>
    </row>
    <row r="6" spans="1:15" s="65" customFormat="1" ht="12.9" x14ac:dyDescent="0.5">
      <c r="A6" s="73" t="s">
        <v>79</v>
      </c>
      <c r="B6" s="67"/>
      <c r="C6" s="68"/>
      <c r="D6" s="68"/>
      <c r="E6" s="68"/>
      <c r="F6" s="68"/>
      <c r="G6" s="69"/>
      <c r="H6" s="69"/>
      <c r="I6" s="69"/>
      <c r="J6" s="69"/>
      <c r="K6" s="69"/>
      <c r="L6" s="69"/>
      <c r="M6" s="69"/>
      <c r="N6" s="69"/>
      <c r="O6" s="69"/>
    </row>
    <row r="7" spans="1:15" s="65" customFormat="1" ht="12.9" x14ac:dyDescent="0.5">
      <c r="A7" s="73" t="s">
        <v>80</v>
      </c>
      <c r="B7" s="67"/>
      <c r="C7" s="68"/>
      <c r="D7" s="68"/>
      <c r="E7" s="68"/>
      <c r="F7" s="68"/>
      <c r="G7" s="69"/>
      <c r="H7" s="69"/>
      <c r="I7" s="69"/>
      <c r="J7" s="69"/>
      <c r="K7" s="69"/>
      <c r="L7" s="69"/>
      <c r="M7" s="69"/>
      <c r="N7" s="69"/>
      <c r="O7" s="69"/>
    </row>
    <row r="8" spans="1:15" s="65" customFormat="1" ht="12.9" x14ac:dyDescent="0.5">
      <c r="A8" s="73" t="s">
        <v>81</v>
      </c>
      <c r="B8" s="67"/>
      <c r="C8" s="68"/>
      <c r="D8" s="68"/>
      <c r="E8" s="68"/>
      <c r="F8" s="68"/>
      <c r="G8" s="69"/>
      <c r="H8" s="69"/>
      <c r="I8" s="69"/>
      <c r="J8" s="69"/>
      <c r="K8" s="69"/>
      <c r="L8" s="69"/>
      <c r="M8" s="69"/>
      <c r="N8" s="69"/>
      <c r="O8" s="69"/>
    </row>
    <row r="9" spans="1:15" s="65" customFormat="1" ht="12.9" x14ac:dyDescent="0.5">
      <c r="A9" s="73" t="s">
        <v>82</v>
      </c>
      <c r="B9" s="67"/>
      <c r="C9" s="68"/>
      <c r="D9" s="68"/>
      <c r="E9" s="68"/>
      <c r="F9" s="68"/>
      <c r="G9" s="69"/>
      <c r="H9" s="69"/>
      <c r="I9" s="69"/>
      <c r="J9" s="69"/>
      <c r="K9" s="69"/>
      <c r="L9" s="69"/>
      <c r="M9" s="69"/>
      <c r="N9" s="69"/>
      <c r="O9" s="69"/>
    </row>
    <row r="10" spans="1:15" s="65" customFormat="1" ht="12.9" x14ac:dyDescent="0.5">
      <c r="A10" s="73" t="s">
        <v>83</v>
      </c>
      <c r="B10" s="67"/>
      <c r="C10" s="68"/>
      <c r="D10" s="68"/>
      <c r="E10" s="68"/>
      <c r="F10" s="68"/>
      <c r="G10" s="69"/>
      <c r="H10" s="69"/>
      <c r="I10" s="69"/>
      <c r="J10" s="69"/>
      <c r="K10" s="69"/>
      <c r="L10" s="69"/>
      <c r="M10" s="69"/>
      <c r="N10" s="69"/>
      <c r="O10" s="69"/>
    </row>
    <row r="11" spans="1:15" s="65" customFormat="1" ht="12.9" x14ac:dyDescent="0.5">
      <c r="A11" s="73" t="s">
        <v>84</v>
      </c>
      <c r="B11" s="67"/>
      <c r="C11" s="68"/>
      <c r="D11" s="68"/>
      <c r="E11" s="68"/>
      <c r="F11" s="68"/>
      <c r="G11" s="69"/>
      <c r="H11" s="69"/>
      <c r="I11" s="69"/>
      <c r="J11" s="69"/>
      <c r="K11" s="69"/>
      <c r="L11" s="69"/>
      <c r="M11" s="69"/>
      <c r="N11" s="69"/>
      <c r="O11" s="69"/>
    </row>
    <row r="12" spans="1:15" s="65" customFormat="1" ht="12.9" x14ac:dyDescent="0.5">
      <c r="A12" s="73" t="s">
        <v>85</v>
      </c>
      <c r="B12" s="67"/>
      <c r="C12" s="68"/>
      <c r="D12" s="68"/>
      <c r="E12" s="68"/>
      <c r="F12" s="68"/>
      <c r="G12" s="69"/>
      <c r="H12" s="69"/>
      <c r="I12" s="69"/>
      <c r="J12" s="69"/>
      <c r="K12" s="69"/>
      <c r="L12" s="69"/>
      <c r="M12" s="69"/>
      <c r="N12" s="69"/>
      <c r="O12" s="69"/>
    </row>
    <row r="13" spans="1:15" s="65" customFormat="1" ht="12.9" x14ac:dyDescent="0.5">
      <c r="A13" s="73" t="s">
        <v>86</v>
      </c>
      <c r="B13" s="67"/>
      <c r="C13" s="68"/>
      <c r="D13" s="68"/>
      <c r="E13" s="68"/>
      <c r="F13" s="68"/>
      <c r="G13" s="69"/>
      <c r="H13" s="69"/>
      <c r="I13" s="69"/>
      <c r="J13" s="69"/>
      <c r="K13" s="69"/>
      <c r="L13" s="69"/>
      <c r="M13" s="69"/>
      <c r="N13" s="69"/>
      <c r="O13" s="69"/>
    </row>
    <row r="14" spans="1:15" s="65" customFormat="1" ht="12.9" x14ac:dyDescent="0.5">
      <c r="A14" s="73" t="s">
        <v>87</v>
      </c>
      <c r="B14" s="67"/>
      <c r="C14" s="68"/>
      <c r="D14" s="68"/>
      <c r="E14" s="68"/>
      <c r="F14" s="68"/>
      <c r="G14" s="69"/>
      <c r="H14" s="69"/>
      <c r="I14" s="69"/>
      <c r="J14" s="69"/>
      <c r="K14" s="69"/>
      <c r="L14" s="69"/>
      <c r="M14" s="69"/>
      <c r="N14" s="69"/>
      <c r="O14" s="69"/>
    </row>
    <row r="15" spans="1:15" s="65" customFormat="1" ht="12.9" x14ac:dyDescent="0.5">
      <c r="A15" s="73" t="s">
        <v>88</v>
      </c>
      <c r="B15" s="67"/>
      <c r="C15" s="68"/>
      <c r="D15" s="68"/>
      <c r="E15" s="68"/>
      <c r="F15" s="68"/>
      <c r="G15" s="69"/>
      <c r="H15" s="69"/>
      <c r="I15" s="69"/>
      <c r="J15" s="69"/>
      <c r="K15" s="69"/>
      <c r="L15" s="69"/>
      <c r="M15" s="69"/>
      <c r="N15" s="69"/>
      <c r="O15" s="69"/>
    </row>
    <row r="16" spans="1:15" s="65" customFormat="1" ht="12.9" x14ac:dyDescent="0.5">
      <c r="A16" s="73" t="s">
        <v>89</v>
      </c>
      <c r="B16" s="67"/>
      <c r="C16" s="68"/>
      <c r="D16" s="68"/>
      <c r="E16" s="68"/>
      <c r="F16" s="68"/>
      <c r="G16" s="69"/>
      <c r="H16" s="69"/>
      <c r="I16" s="69"/>
      <c r="J16" s="69"/>
      <c r="K16" s="69"/>
      <c r="L16" s="69"/>
      <c r="M16" s="69"/>
      <c r="N16" s="69"/>
      <c r="O16" s="69"/>
    </row>
    <row r="17" spans="1:15" s="65" customFormat="1" ht="12.9" x14ac:dyDescent="0.5">
      <c r="A17" s="73" t="s">
        <v>90</v>
      </c>
      <c r="B17" s="67"/>
      <c r="C17" s="68"/>
      <c r="D17" s="68"/>
      <c r="E17" s="68"/>
      <c r="F17" s="68"/>
      <c r="G17" s="69"/>
      <c r="H17" s="69"/>
      <c r="I17" s="69"/>
      <c r="J17" s="69"/>
      <c r="K17" s="75"/>
      <c r="L17" s="69"/>
      <c r="M17" s="69"/>
      <c r="N17" s="69"/>
      <c r="O17" s="69"/>
    </row>
    <row r="18" spans="1:15" s="65" customFormat="1" ht="12.9" x14ac:dyDescent="0.5">
      <c r="A18" s="73" t="s">
        <v>91</v>
      </c>
      <c r="B18" s="67"/>
      <c r="C18" s="68"/>
      <c r="D18" s="68"/>
      <c r="E18" s="68"/>
      <c r="F18" s="68"/>
      <c r="G18" s="69"/>
      <c r="H18" s="69"/>
      <c r="I18" s="69"/>
      <c r="J18" s="69"/>
      <c r="K18" s="76"/>
      <c r="L18" s="69"/>
      <c r="M18" s="69"/>
      <c r="N18" s="69"/>
      <c r="O18" s="69"/>
    </row>
    <row r="19" spans="1:15" s="65" customFormat="1" ht="12.9" x14ac:dyDescent="0.5">
      <c r="A19" s="73" t="s">
        <v>92</v>
      </c>
      <c r="B19" s="67"/>
      <c r="C19" s="68"/>
      <c r="D19" s="68"/>
      <c r="E19" s="68"/>
      <c r="F19" s="68"/>
      <c r="G19" s="69"/>
      <c r="H19" s="69"/>
      <c r="I19" s="69"/>
      <c r="J19" s="69"/>
      <c r="K19" s="76"/>
      <c r="L19" s="69"/>
      <c r="M19" s="69"/>
      <c r="N19" s="69"/>
      <c r="O19" s="69"/>
    </row>
    <row r="20" spans="1:15" s="65" customFormat="1" ht="12.9" x14ac:dyDescent="0.5">
      <c r="A20" s="73" t="s">
        <v>93</v>
      </c>
      <c r="B20" s="67"/>
      <c r="C20" s="68"/>
      <c r="D20" s="68"/>
      <c r="E20" s="68"/>
      <c r="F20" s="68"/>
      <c r="G20" s="69"/>
      <c r="H20" s="69"/>
      <c r="I20" s="69"/>
      <c r="J20" s="69"/>
      <c r="K20" s="76"/>
      <c r="L20" s="69"/>
      <c r="M20" s="69"/>
      <c r="N20" s="69"/>
      <c r="O20" s="69"/>
    </row>
    <row r="21" spans="1:15" s="65" customFormat="1" ht="12.9" x14ac:dyDescent="0.5">
      <c r="A21" s="73" t="s">
        <v>94</v>
      </c>
      <c r="B21" s="67"/>
      <c r="C21" s="68"/>
      <c r="D21" s="68"/>
      <c r="E21" s="68"/>
      <c r="F21" s="68"/>
      <c r="G21" s="69"/>
      <c r="H21" s="69"/>
      <c r="I21" s="69"/>
      <c r="J21" s="69"/>
      <c r="K21" s="76"/>
      <c r="L21" s="69"/>
      <c r="M21" s="69"/>
      <c r="N21" s="69"/>
      <c r="O21" s="69"/>
    </row>
    <row r="22" spans="1:15" s="65" customFormat="1" ht="12.9" x14ac:dyDescent="0.5">
      <c r="A22" s="73" t="s">
        <v>95</v>
      </c>
      <c r="B22" s="67"/>
      <c r="C22" s="68"/>
      <c r="D22" s="68"/>
      <c r="E22" s="68"/>
      <c r="F22" s="68"/>
      <c r="G22" s="69"/>
      <c r="H22" s="69"/>
      <c r="I22" s="69"/>
      <c r="J22" s="69"/>
      <c r="K22" s="76"/>
      <c r="L22" s="69"/>
      <c r="M22" s="69"/>
      <c r="N22" s="69"/>
      <c r="O22" s="69"/>
    </row>
    <row r="23" spans="1:15" s="65" customFormat="1" ht="12.9" x14ac:dyDescent="0.5">
      <c r="A23" s="73" t="s">
        <v>96</v>
      </c>
      <c r="B23" s="67"/>
      <c r="C23" s="68"/>
      <c r="D23" s="68"/>
      <c r="E23" s="68"/>
      <c r="F23" s="68"/>
      <c r="G23" s="69"/>
      <c r="H23" s="69"/>
      <c r="I23" s="69"/>
      <c r="J23" s="69"/>
      <c r="K23" s="77"/>
      <c r="L23" s="69"/>
      <c r="M23" s="69"/>
      <c r="N23" s="69"/>
      <c r="O23" s="69"/>
    </row>
    <row r="24" spans="1:15" s="65" customFormat="1" ht="12.9" x14ac:dyDescent="0.5">
      <c r="A24" s="73" t="s">
        <v>97</v>
      </c>
      <c r="B24" s="67"/>
      <c r="C24" s="68"/>
      <c r="D24" s="68"/>
      <c r="E24" s="68"/>
      <c r="F24" s="68"/>
      <c r="G24" s="69"/>
      <c r="H24" s="69"/>
      <c r="I24" s="69"/>
      <c r="J24" s="69"/>
      <c r="K24" s="77"/>
      <c r="L24" s="69"/>
      <c r="M24" s="69"/>
      <c r="N24" s="69"/>
      <c r="O24" s="69"/>
    </row>
    <row r="25" spans="1:15" s="65" customFormat="1" ht="12.9" x14ac:dyDescent="0.5">
      <c r="A25" s="73" t="s">
        <v>98</v>
      </c>
      <c r="B25" s="67"/>
      <c r="C25" s="68"/>
      <c r="D25" s="68"/>
      <c r="E25" s="68"/>
      <c r="F25" s="68"/>
      <c r="G25" s="69"/>
      <c r="H25" s="69"/>
      <c r="I25" s="69"/>
      <c r="J25" s="69"/>
      <c r="K25" s="69"/>
      <c r="L25" s="69"/>
      <c r="M25" s="69"/>
      <c r="N25" s="69"/>
      <c r="O25" s="69"/>
    </row>
    <row r="26" spans="1:15" s="65" customFormat="1" ht="12.9" x14ac:dyDescent="0.5">
      <c r="A26" s="73" t="s">
        <v>99</v>
      </c>
      <c r="B26" s="67"/>
      <c r="C26" s="68"/>
      <c r="D26" s="68"/>
      <c r="E26" s="68"/>
      <c r="F26" s="68"/>
      <c r="G26" s="69"/>
      <c r="H26" s="69"/>
      <c r="I26" s="69"/>
      <c r="J26" s="69"/>
      <c r="K26" s="69"/>
      <c r="L26" s="69"/>
      <c r="M26" s="69"/>
      <c r="N26" s="69"/>
      <c r="O26" s="69"/>
    </row>
    <row r="27" spans="1:15" s="65" customFormat="1" ht="12.9" x14ac:dyDescent="0.5">
      <c r="A27" s="73" t="s">
        <v>100</v>
      </c>
      <c r="B27" s="67"/>
      <c r="C27" s="68"/>
      <c r="D27" s="68"/>
      <c r="E27" s="68"/>
      <c r="F27" s="68"/>
      <c r="G27" s="69"/>
      <c r="H27" s="69"/>
      <c r="I27" s="69"/>
      <c r="J27" s="69"/>
      <c r="K27" s="69"/>
      <c r="L27" s="69"/>
      <c r="M27" s="69"/>
      <c r="N27" s="69"/>
      <c r="O27" s="69"/>
    </row>
    <row r="28" spans="1:15" s="65" customFormat="1" ht="12.9" x14ac:dyDescent="0.5">
      <c r="A28" s="73" t="s">
        <v>101</v>
      </c>
      <c r="B28" s="67"/>
      <c r="C28" s="68"/>
      <c r="D28" s="68"/>
      <c r="E28" s="68"/>
      <c r="F28" s="68"/>
      <c r="G28" s="69"/>
      <c r="H28" s="69"/>
      <c r="I28" s="69"/>
      <c r="J28" s="69"/>
      <c r="K28" s="69"/>
      <c r="L28" s="69"/>
      <c r="M28" s="69"/>
      <c r="N28" s="69"/>
      <c r="O28" s="69"/>
    </row>
    <row r="29" spans="1:15" s="65" customFormat="1" ht="12.9" x14ac:dyDescent="0.5">
      <c r="A29" s="73" t="s">
        <v>102</v>
      </c>
      <c r="B29" s="67"/>
      <c r="C29" s="68"/>
      <c r="D29" s="68"/>
      <c r="E29" s="68"/>
      <c r="F29" s="68"/>
      <c r="G29" s="69"/>
      <c r="H29" s="69"/>
      <c r="I29" s="69"/>
      <c r="J29" s="69"/>
      <c r="K29" s="69"/>
      <c r="L29" s="69"/>
      <c r="M29" s="69"/>
      <c r="N29" s="69"/>
      <c r="O29" s="69"/>
    </row>
    <row r="30" spans="1:15" s="65" customFormat="1" ht="12.9" x14ac:dyDescent="0.5">
      <c r="A30" s="73" t="s">
        <v>103</v>
      </c>
      <c r="B30" s="67"/>
      <c r="C30" s="68"/>
      <c r="D30" s="68"/>
      <c r="E30" s="68"/>
      <c r="F30" s="68"/>
      <c r="G30" s="69"/>
      <c r="H30" s="69"/>
      <c r="I30" s="69"/>
      <c r="J30" s="69"/>
      <c r="K30" s="69"/>
      <c r="L30" s="69"/>
      <c r="M30" s="69"/>
      <c r="N30" s="69"/>
      <c r="O30" s="69"/>
    </row>
    <row r="31" spans="1:15" s="65" customFormat="1" ht="12.9" x14ac:dyDescent="0.5">
      <c r="A31" s="73" t="s">
        <v>104</v>
      </c>
      <c r="B31" s="67"/>
      <c r="C31" s="68"/>
      <c r="D31" s="68"/>
      <c r="E31" s="68"/>
      <c r="F31" s="68"/>
      <c r="G31" s="69"/>
      <c r="H31" s="69"/>
      <c r="I31" s="69"/>
      <c r="J31" s="69"/>
      <c r="K31" s="69"/>
      <c r="L31" s="69"/>
      <c r="M31" s="69"/>
      <c r="N31" s="69"/>
      <c r="O31" s="69"/>
    </row>
    <row r="32" spans="1:15" s="65" customFormat="1" ht="12.9" x14ac:dyDescent="0.5">
      <c r="A32" s="73" t="s">
        <v>105</v>
      </c>
      <c r="B32" s="67"/>
      <c r="C32" s="68"/>
      <c r="D32" s="68"/>
      <c r="E32" s="68"/>
      <c r="F32" s="68"/>
      <c r="G32" s="69"/>
      <c r="H32" s="69"/>
      <c r="I32" s="69"/>
      <c r="J32" s="69"/>
      <c r="K32" s="69"/>
      <c r="L32" s="69"/>
      <c r="M32" s="69"/>
      <c r="N32" s="69"/>
      <c r="O32" s="69"/>
    </row>
    <row r="33" spans="7:15" x14ac:dyDescent="0.55000000000000004">
      <c r="G33" s="1"/>
      <c r="H33" s="1"/>
      <c r="I33" s="1"/>
      <c r="J33" s="1"/>
      <c r="K33" s="1"/>
      <c r="L33" s="1"/>
      <c r="M33" s="1"/>
      <c r="N33" s="1"/>
      <c r="O33" s="1"/>
    </row>
    <row r="34" spans="7:15" x14ac:dyDescent="0.55000000000000004">
      <c r="G34" s="1"/>
      <c r="H34" s="1"/>
      <c r="I34" s="1"/>
      <c r="J34" s="1"/>
      <c r="K34" s="1"/>
      <c r="L34" s="1"/>
      <c r="M34" s="1"/>
      <c r="N34" s="1"/>
      <c r="O34" s="1"/>
    </row>
    <row r="35" spans="7:15" x14ac:dyDescent="0.55000000000000004">
      <c r="G35" s="1"/>
      <c r="H35" s="1"/>
      <c r="I35" s="1"/>
      <c r="J35" s="1"/>
      <c r="K35" s="1"/>
      <c r="L35" s="1"/>
      <c r="M35" s="1"/>
      <c r="N35" s="1"/>
      <c r="O35" s="1"/>
    </row>
    <row r="36" spans="7:15" x14ac:dyDescent="0.55000000000000004">
      <c r="G36" s="1"/>
      <c r="H36" s="1"/>
      <c r="I36" s="1"/>
      <c r="J36" s="1"/>
      <c r="K36" s="1"/>
      <c r="L36" s="1"/>
      <c r="M36" s="1"/>
      <c r="N36" s="1"/>
      <c r="O36" s="1"/>
    </row>
    <row r="37" spans="7:15" x14ac:dyDescent="0.55000000000000004">
      <c r="G37" s="1"/>
      <c r="H37" s="1"/>
      <c r="I37" s="1"/>
      <c r="J37" s="1"/>
      <c r="K37" s="1"/>
      <c r="L37" s="1"/>
      <c r="M37" s="1"/>
      <c r="N37" s="1"/>
      <c r="O37" s="1"/>
    </row>
    <row r="38" spans="7:15" x14ac:dyDescent="0.55000000000000004">
      <c r="G38" s="1"/>
      <c r="H38" s="1"/>
      <c r="I38" s="1"/>
      <c r="J38" s="1"/>
      <c r="K38" s="1"/>
      <c r="L38" s="1"/>
      <c r="M38" s="1"/>
      <c r="N38" s="1"/>
      <c r="O38" s="1"/>
    </row>
    <row r="39" spans="7:15" x14ac:dyDescent="0.55000000000000004">
      <c r="G39" s="1"/>
      <c r="H39" s="1"/>
      <c r="I39" s="1"/>
      <c r="J39" s="1"/>
      <c r="K39" s="1"/>
      <c r="L39" s="1"/>
      <c r="M39" s="1"/>
      <c r="N39" s="1"/>
      <c r="O39" s="1"/>
    </row>
    <row r="40" spans="7:15" x14ac:dyDescent="0.55000000000000004">
      <c r="G40" s="1"/>
      <c r="H40" s="1"/>
      <c r="I40" s="1"/>
      <c r="J40" s="1"/>
      <c r="K40" s="1"/>
      <c r="L40" s="1"/>
      <c r="M40" s="1"/>
      <c r="N40" s="1"/>
      <c r="O40" s="1"/>
    </row>
    <row r="41" spans="7:15" x14ac:dyDescent="0.55000000000000004">
      <c r="G41" s="1"/>
      <c r="H41" s="1"/>
      <c r="I41" s="1"/>
      <c r="J41" s="1"/>
      <c r="K41" s="1"/>
      <c r="L41" s="1"/>
      <c r="M41" s="1"/>
      <c r="N41" s="1"/>
      <c r="O41" s="1"/>
    </row>
    <row r="42" spans="7:15" x14ac:dyDescent="0.55000000000000004">
      <c r="G42" s="1"/>
      <c r="H42" s="1"/>
      <c r="I42" s="1"/>
      <c r="J42" s="1"/>
      <c r="K42" s="1"/>
      <c r="L42" s="1"/>
      <c r="M42" s="1"/>
      <c r="N42" s="1"/>
      <c r="O42" s="1"/>
    </row>
    <row r="43" spans="7:15" x14ac:dyDescent="0.55000000000000004">
      <c r="G43" s="1"/>
      <c r="H43" s="1"/>
      <c r="I43" s="1"/>
      <c r="J43" s="1"/>
      <c r="K43" s="1"/>
      <c r="L43" s="1"/>
      <c r="M43" s="1"/>
      <c r="N43" s="1"/>
      <c r="O43" s="1"/>
    </row>
    <row r="44" spans="7:15" x14ac:dyDescent="0.55000000000000004">
      <c r="G44" s="1"/>
      <c r="H44" s="1"/>
      <c r="I44" s="1"/>
      <c r="J44" s="1"/>
      <c r="K44" s="1"/>
      <c r="L44" s="1"/>
      <c r="M44" s="1"/>
      <c r="N44" s="1"/>
      <c r="O44" s="1"/>
    </row>
    <row r="45" spans="7:15" x14ac:dyDescent="0.55000000000000004">
      <c r="G45" s="1"/>
      <c r="H45" s="1"/>
      <c r="I45" s="1"/>
      <c r="J45" s="1"/>
      <c r="K45" s="1"/>
      <c r="L45" s="1"/>
      <c r="M45" s="1"/>
      <c r="N45" s="1"/>
      <c r="O45" s="1"/>
    </row>
    <row r="46" spans="7:15" x14ac:dyDescent="0.55000000000000004">
      <c r="G46" s="1"/>
      <c r="H46" s="1"/>
      <c r="I46" s="1"/>
      <c r="J46" s="1"/>
      <c r="K46" s="1"/>
      <c r="L46" s="1"/>
      <c r="M46" s="1"/>
      <c r="N46" s="1"/>
      <c r="O46" s="1"/>
    </row>
    <row r="47" spans="7:15" x14ac:dyDescent="0.55000000000000004">
      <c r="G47" s="1"/>
      <c r="H47" s="1"/>
      <c r="I47" s="1"/>
      <c r="J47" s="1"/>
      <c r="K47" s="1"/>
      <c r="L47" s="1"/>
      <c r="M47" s="1"/>
      <c r="N47" s="1"/>
      <c r="O47" s="1"/>
    </row>
    <row r="48" spans="7:15" x14ac:dyDescent="0.55000000000000004">
      <c r="G48" s="1"/>
      <c r="H48" s="1"/>
      <c r="I48" s="1"/>
      <c r="J48" s="1"/>
      <c r="K48" s="1"/>
      <c r="L48" s="1"/>
      <c r="M48" s="1"/>
      <c r="N48" s="1"/>
      <c r="O48" s="1"/>
    </row>
    <row r="49" spans="7:15" x14ac:dyDescent="0.55000000000000004">
      <c r="G49" s="1"/>
      <c r="H49" s="1"/>
      <c r="I49" s="1"/>
      <c r="J49" s="1"/>
      <c r="K49" s="1"/>
      <c r="L49" s="1"/>
      <c r="M49" s="1"/>
      <c r="N49" s="1"/>
      <c r="O49" s="1"/>
    </row>
    <row r="50" spans="7:15" x14ac:dyDescent="0.55000000000000004">
      <c r="G50" s="1"/>
      <c r="H50" s="1"/>
      <c r="I50" s="1"/>
      <c r="J50" s="1"/>
      <c r="K50" s="1"/>
      <c r="L50" s="1"/>
      <c r="M50" s="1"/>
      <c r="N50" s="1"/>
      <c r="O50" s="1"/>
    </row>
    <row r="51" spans="7:15" x14ac:dyDescent="0.55000000000000004">
      <c r="G51" s="1"/>
      <c r="H51" s="1"/>
      <c r="I51" s="1"/>
      <c r="J51" s="1"/>
      <c r="K51" s="1"/>
      <c r="L51" s="1"/>
      <c r="M51" s="1"/>
      <c r="N51" s="1"/>
      <c r="O51" s="1"/>
    </row>
    <row r="52" spans="7:15" x14ac:dyDescent="0.55000000000000004">
      <c r="G52" s="1"/>
      <c r="H52" s="1"/>
      <c r="I52" s="1"/>
      <c r="J52" s="1"/>
      <c r="K52" s="1"/>
      <c r="L52" s="1"/>
      <c r="M52" s="1"/>
      <c r="N52" s="1"/>
      <c r="O52" s="1"/>
    </row>
    <row r="53" spans="7:15" x14ac:dyDescent="0.55000000000000004">
      <c r="G53" s="1"/>
      <c r="H53" s="1"/>
      <c r="I53" s="1"/>
      <c r="J53" s="1"/>
      <c r="K53" s="1"/>
      <c r="L53" s="1"/>
      <c r="M53" s="1"/>
      <c r="N53" s="1"/>
      <c r="O53" s="1"/>
    </row>
    <row r="54" spans="7:15" x14ac:dyDescent="0.55000000000000004">
      <c r="G54" s="1"/>
      <c r="H54" s="1"/>
      <c r="I54" s="1"/>
      <c r="J54" s="1"/>
      <c r="K54" s="1"/>
      <c r="L54" s="1"/>
      <c r="M54" s="1"/>
      <c r="N54" s="1"/>
      <c r="O54" s="1"/>
    </row>
    <row r="55" spans="7:15" x14ac:dyDescent="0.55000000000000004">
      <c r="G55" s="1"/>
      <c r="H55" s="1"/>
      <c r="I55" s="1"/>
      <c r="J55" s="1"/>
      <c r="K55" s="1"/>
      <c r="L55" s="1"/>
      <c r="M55" s="1"/>
      <c r="N55" s="1"/>
      <c r="O55" s="1"/>
    </row>
    <row r="56" spans="7:15" x14ac:dyDescent="0.55000000000000004">
      <c r="G56" s="1"/>
      <c r="H56" s="1"/>
      <c r="I56" s="1"/>
      <c r="J56" s="1"/>
      <c r="K56" s="1"/>
      <c r="L56" s="1"/>
      <c r="M56" s="1"/>
      <c r="N56" s="1"/>
      <c r="O56" s="1"/>
    </row>
  </sheetData>
  <conditionalFormatting sqref="B3:F32">
    <cfRule type="expression" dxfId="76" priority="15" stopIfTrue="1">
      <formula>$E3="Closed"</formula>
    </cfRule>
  </conditionalFormatting>
  <dataValidations count="1">
    <dataValidation type="list" allowBlank="1" showInputMessage="1" showErrorMessage="1" sqref="E3:E32" xr:uid="{00000000-0002-0000-0400-000000000000}">
      <formula1>"Action required, Decision required, Clarification required, Monitor, Escalate, Escalated, Closed"</formula1>
    </dataValidation>
  </dataValidations>
  <pageMargins left="0.70866141732283472" right="0.70866141732283472" top="0.74803149606299213" bottom="0.74803149606299213" header="0.31496062992125984" footer="0.31496062992125984"/>
  <pageSetup paperSize="9" scale="85" fitToHeight="0" orientation="landscape" r:id="rId1"/>
  <headerFooter>
    <oddHeader>&amp;C&amp;A</oddHeader>
    <oddFooter>&amp;LPrinted &amp;D&amp;C&amp;F&amp;R&amp;P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T32"/>
  <sheetViews>
    <sheetView showGridLines="0" zoomScale="80" zoomScaleNormal="80" workbookViewId="0">
      <selection activeCell="H13" sqref="H13"/>
    </sheetView>
  </sheetViews>
  <sheetFormatPr defaultColWidth="8.7890625" defaultRowHeight="14.4" x14ac:dyDescent="0.55000000000000004"/>
  <cols>
    <col min="1" max="1" width="4.62890625" customWidth="1"/>
    <col min="2" max="2" width="11.7890625" customWidth="1"/>
    <col min="3" max="3" width="10.7890625" customWidth="1"/>
    <col min="4" max="4" width="22.734375" customWidth="1"/>
    <col min="5" max="5" width="23.5234375" customWidth="1"/>
    <col min="6" max="6" width="25.47265625" customWidth="1"/>
    <col min="7" max="7" width="34.9453125" customWidth="1"/>
    <col min="8" max="8" width="24.47265625" customWidth="1"/>
    <col min="9" max="9" width="22.47265625" customWidth="1"/>
    <col min="10" max="11" width="16.05078125" customWidth="1"/>
    <col min="12" max="12" width="14.89453125" customWidth="1"/>
    <col min="13" max="13" width="17.62890625" customWidth="1"/>
    <col min="14" max="14" width="4.47265625" customWidth="1"/>
  </cols>
  <sheetData>
    <row r="1" spans="1:20" ht="40.200000000000003" customHeight="1" x14ac:dyDescent="1.1000000000000001">
      <c r="A1" s="108" t="s">
        <v>0</v>
      </c>
      <c r="B1" s="10"/>
      <c r="C1" s="6"/>
      <c r="D1" s="6"/>
      <c r="E1" s="6"/>
      <c r="F1" s="6"/>
      <c r="G1" s="6"/>
      <c r="H1" s="6"/>
      <c r="I1" s="6"/>
      <c r="J1" s="6"/>
      <c r="K1" s="6"/>
      <c r="L1" s="6"/>
      <c r="M1" s="6"/>
      <c r="N1" s="6"/>
      <c r="O1" s="1"/>
      <c r="P1" s="1"/>
    </row>
    <row r="2" spans="1:20" s="5" customFormat="1" ht="28.8" x14ac:dyDescent="0.55000000000000004">
      <c r="A2" s="52" t="s">
        <v>14</v>
      </c>
      <c r="B2" s="52" t="s">
        <v>1</v>
      </c>
      <c r="C2" s="52" t="s">
        <v>9</v>
      </c>
      <c r="D2" s="53" t="s">
        <v>10</v>
      </c>
      <c r="E2" s="53" t="s">
        <v>58</v>
      </c>
      <c r="F2" s="53" t="s">
        <v>59</v>
      </c>
      <c r="G2" s="53" t="s">
        <v>299</v>
      </c>
      <c r="H2" s="53" t="s">
        <v>301</v>
      </c>
      <c r="I2" s="53" t="s">
        <v>300</v>
      </c>
      <c r="J2" s="54" t="s">
        <v>303</v>
      </c>
      <c r="K2" s="54" t="s">
        <v>302</v>
      </c>
      <c r="L2" s="55" t="s">
        <v>11</v>
      </c>
      <c r="M2" s="54" t="s">
        <v>15</v>
      </c>
      <c r="N2" s="8"/>
      <c r="O2" s="9"/>
      <c r="P2" s="9"/>
    </row>
    <row r="3" spans="1:20" s="69" customFormat="1" ht="12.9" x14ac:dyDescent="0.5">
      <c r="A3" s="66" t="s">
        <v>135</v>
      </c>
      <c r="B3" s="78"/>
      <c r="C3" s="68"/>
      <c r="D3" s="68"/>
      <c r="E3" s="68"/>
      <c r="F3" s="68"/>
      <c r="G3" s="68"/>
      <c r="H3" s="68"/>
      <c r="I3" s="68"/>
      <c r="J3" s="67"/>
      <c r="K3" s="67"/>
      <c r="L3" s="68"/>
      <c r="M3" s="68"/>
      <c r="N3" s="74"/>
    </row>
    <row r="4" spans="1:20" s="65" customFormat="1" ht="12.9" x14ac:dyDescent="0.5">
      <c r="A4" s="66" t="s">
        <v>136</v>
      </c>
      <c r="B4" s="78"/>
      <c r="C4" s="68"/>
      <c r="D4" s="68"/>
      <c r="E4" s="68"/>
      <c r="F4" s="68"/>
      <c r="G4" s="68"/>
      <c r="H4" s="68"/>
      <c r="I4" s="68"/>
      <c r="J4" s="67"/>
      <c r="K4" s="67"/>
      <c r="L4" s="68"/>
      <c r="M4" s="68"/>
      <c r="N4" s="75"/>
      <c r="O4" s="69"/>
      <c r="P4" s="69"/>
    </row>
    <row r="5" spans="1:20" s="65" customFormat="1" ht="12.9" x14ac:dyDescent="0.5">
      <c r="A5" s="66" t="s">
        <v>137</v>
      </c>
      <c r="B5" s="78"/>
      <c r="C5" s="68"/>
      <c r="D5" s="68"/>
      <c r="E5" s="68"/>
      <c r="F5" s="68"/>
      <c r="G5" s="68"/>
      <c r="H5" s="68"/>
      <c r="I5" s="68"/>
      <c r="J5" s="67"/>
      <c r="K5" s="67"/>
      <c r="L5" s="68"/>
      <c r="M5" s="68"/>
      <c r="N5" s="69"/>
      <c r="O5" s="69"/>
      <c r="P5" s="69"/>
    </row>
    <row r="6" spans="1:20" s="65" customFormat="1" ht="12.9" x14ac:dyDescent="0.5">
      <c r="A6" s="66" t="s">
        <v>138</v>
      </c>
      <c r="B6" s="78"/>
      <c r="C6" s="68"/>
      <c r="D6" s="68"/>
      <c r="E6" s="68"/>
      <c r="F6" s="68"/>
      <c r="G6" s="68"/>
      <c r="H6" s="68"/>
      <c r="I6" s="68"/>
      <c r="J6" s="67"/>
      <c r="K6" s="67"/>
      <c r="L6" s="68"/>
      <c r="M6" s="68"/>
      <c r="N6" s="69"/>
      <c r="O6" s="69"/>
      <c r="P6" s="69"/>
    </row>
    <row r="7" spans="1:20" s="65" customFormat="1" ht="12.9" x14ac:dyDescent="0.5">
      <c r="A7" s="66" t="s">
        <v>139</v>
      </c>
      <c r="B7" s="78"/>
      <c r="C7" s="68"/>
      <c r="D7" s="68"/>
      <c r="E7" s="68"/>
      <c r="F7" s="68"/>
      <c r="G7" s="68"/>
      <c r="H7" s="68"/>
      <c r="I7" s="68"/>
      <c r="J7" s="67"/>
      <c r="K7" s="67"/>
      <c r="L7" s="68"/>
      <c r="M7" s="68"/>
      <c r="N7" s="69"/>
      <c r="O7" s="69"/>
      <c r="P7" s="69"/>
    </row>
    <row r="8" spans="1:20" s="65" customFormat="1" ht="12.9" x14ac:dyDescent="0.5">
      <c r="A8" s="66" t="s">
        <v>140</v>
      </c>
      <c r="B8" s="78"/>
      <c r="C8" s="68"/>
      <c r="D8" s="68"/>
      <c r="E8" s="68"/>
      <c r="F8" s="68"/>
      <c r="G8" s="68"/>
      <c r="H8" s="68"/>
      <c r="I8" s="68"/>
      <c r="J8" s="67"/>
      <c r="K8" s="67"/>
      <c r="L8" s="68"/>
      <c r="M8" s="68"/>
      <c r="N8" s="69"/>
      <c r="O8" s="69"/>
      <c r="P8" s="69"/>
    </row>
    <row r="9" spans="1:20" s="65" customFormat="1" ht="12.9" x14ac:dyDescent="0.5">
      <c r="A9" s="66" t="s">
        <v>141</v>
      </c>
      <c r="B9" s="78"/>
      <c r="C9" s="68"/>
      <c r="D9" s="68"/>
      <c r="E9" s="68"/>
      <c r="F9" s="68"/>
      <c r="G9" s="68"/>
      <c r="H9" s="68"/>
      <c r="I9" s="68"/>
      <c r="J9" s="67"/>
      <c r="K9" s="67"/>
      <c r="L9" s="68"/>
      <c r="M9" s="68"/>
      <c r="N9" s="69"/>
      <c r="O9" s="69"/>
      <c r="P9" s="69"/>
    </row>
    <row r="10" spans="1:20" s="65" customFormat="1" ht="12.9" x14ac:dyDescent="0.5">
      <c r="A10" s="66" t="s">
        <v>142</v>
      </c>
      <c r="B10" s="78"/>
      <c r="C10" s="68"/>
      <c r="D10" s="68"/>
      <c r="E10" s="68"/>
      <c r="F10" s="68"/>
      <c r="G10" s="68"/>
      <c r="H10" s="68"/>
      <c r="I10" s="68"/>
      <c r="J10" s="67"/>
      <c r="K10" s="67"/>
      <c r="L10" s="68"/>
      <c r="M10" s="68"/>
      <c r="N10" s="69"/>
      <c r="O10" s="69"/>
      <c r="P10" s="69"/>
    </row>
    <row r="11" spans="1:20" s="65" customFormat="1" ht="12.9" x14ac:dyDescent="0.5">
      <c r="A11" s="66" t="s">
        <v>143</v>
      </c>
      <c r="B11" s="78"/>
      <c r="C11" s="68"/>
      <c r="D11" s="68"/>
      <c r="E11" s="68"/>
      <c r="F11" s="68"/>
      <c r="G11" s="68"/>
      <c r="H11" s="68"/>
      <c r="I11" s="68"/>
      <c r="J11" s="67"/>
      <c r="K11" s="67"/>
      <c r="L11" s="68"/>
      <c r="M11" s="68"/>
      <c r="N11" s="69"/>
      <c r="O11" s="69"/>
      <c r="P11" s="69"/>
      <c r="S11" s="69"/>
      <c r="T11" s="69"/>
    </row>
    <row r="12" spans="1:20" s="65" customFormat="1" ht="12.9" x14ac:dyDescent="0.5">
      <c r="A12" s="66" t="s">
        <v>144</v>
      </c>
      <c r="B12" s="78"/>
      <c r="C12" s="68"/>
      <c r="D12" s="68"/>
      <c r="E12" s="68"/>
      <c r="F12" s="68"/>
      <c r="G12" s="68"/>
      <c r="H12" s="68"/>
      <c r="I12" s="68"/>
      <c r="J12" s="67"/>
      <c r="K12" s="67"/>
      <c r="L12" s="68"/>
      <c r="M12" s="68"/>
      <c r="N12" s="69"/>
      <c r="O12" s="69"/>
      <c r="P12" s="69"/>
      <c r="S12" s="69"/>
      <c r="T12" s="69"/>
    </row>
    <row r="13" spans="1:20" s="65" customFormat="1" ht="12.9" x14ac:dyDescent="0.5">
      <c r="A13" s="66" t="s">
        <v>145</v>
      </c>
      <c r="B13" s="78"/>
      <c r="C13" s="68"/>
      <c r="D13" s="68"/>
      <c r="E13" s="68"/>
      <c r="F13" s="68"/>
      <c r="G13" s="68"/>
      <c r="H13" s="68"/>
      <c r="I13" s="68"/>
      <c r="J13" s="67"/>
      <c r="K13" s="67"/>
      <c r="L13" s="68"/>
      <c r="M13" s="68"/>
      <c r="N13" s="69"/>
      <c r="O13" s="69"/>
      <c r="P13" s="69"/>
      <c r="S13" s="69"/>
      <c r="T13" s="69"/>
    </row>
    <row r="14" spans="1:20" s="65" customFormat="1" ht="12.9" x14ac:dyDescent="0.5">
      <c r="A14" s="66" t="s">
        <v>146</v>
      </c>
      <c r="B14" s="78"/>
      <c r="C14" s="68"/>
      <c r="D14" s="68"/>
      <c r="E14" s="68"/>
      <c r="F14" s="68"/>
      <c r="G14" s="68"/>
      <c r="H14" s="68"/>
      <c r="I14" s="68"/>
      <c r="J14" s="67"/>
      <c r="K14" s="67"/>
      <c r="L14" s="68"/>
      <c r="M14" s="68"/>
      <c r="N14" s="69"/>
      <c r="O14" s="69"/>
      <c r="P14" s="69"/>
      <c r="S14" s="69"/>
      <c r="T14" s="69"/>
    </row>
    <row r="15" spans="1:20" s="65" customFormat="1" ht="12.9" x14ac:dyDescent="0.5">
      <c r="A15" s="66" t="s">
        <v>147</v>
      </c>
      <c r="B15" s="78"/>
      <c r="C15" s="68"/>
      <c r="D15" s="68"/>
      <c r="E15" s="68"/>
      <c r="F15" s="68"/>
      <c r="G15" s="68"/>
      <c r="H15" s="68"/>
      <c r="I15" s="68"/>
      <c r="J15" s="67"/>
      <c r="K15" s="67"/>
      <c r="L15" s="68"/>
      <c r="M15" s="68"/>
      <c r="N15" s="69"/>
      <c r="O15" s="69"/>
      <c r="P15" s="69"/>
      <c r="S15" s="69"/>
      <c r="T15" s="75"/>
    </row>
    <row r="16" spans="1:20" s="65" customFormat="1" ht="12.9" x14ac:dyDescent="0.5">
      <c r="A16" s="66" t="s">
        <v>148</v>
      </c>
      <c r="B16" s="78"/>
      <c r="C16" s="68"/>
      <c r="D16" s="68"/>
      <c r="E16" s="68"/>
      <c r="F16" s="68"/>
      <c r="G16" s="68"/>
      <c r="H16" s="68"/>
      <c r="I16" s="68"/>
      <c r="J16" s="67"/>
      <c r="K16" s="67"/>
      <c r="L16" s="68"/>
      <c r="M16" s="68"/>
      <c r="N16" s="69"/>
      <c r="O16" s="69"/>
      <c r="P16" s="69"/>
      <c r="S16" s="69"/>
      <c r="T16" s="76"/>
    </row>
    <row r="17" spans="1:20" s="65" customFormat="1" ht="12.9" x14ac:dyDescent="0.5">
      <c r="A17" s="66" t="s">
        <v>149</v>
      </c>
      <c r="B17" s="78"/>
      <c r="C17" s="68"/>
      <c r="D17" s="68"/>
      <c r="E17" s="68"/>
      <c r="F17" s="68"/>
      <c r="G17" s="68"/>
      <c r="H17" s="68"/>
      <c r="I17" s="68"/>
      <c r="J17" s="67"/>
      <c r="K17" s="67"/>
      <c r="L17" s="68"/>
      <c r="M17" s="68"/>
      <c r="N17" s="69"/>
      <c r="O17" s="69"/>
      <c r="P17" s="69"/>
      <c r="S17" s="69"/>
      <c r="T17" s="76"/>
    </row>
    <row r="18" spans="1:20" s="65" customFormat="1" ht="12.9" x14ac:dyDescent="0.5">
      <c r="A18" s="66" t="s">
        <v>150</v>
      </c>
      <c r="B18" s="78"/>
      <c r="C18" s="68"/>
      <c r="D18" s="68"/>
      <c r="E18" s="68"/>
      <c r="F18" s="68"/>
      <c r="G18" s="68"/>
      <c r="H18" s="68"/>
      <c r="I18" s="68"/>
      <c r="J18" s="67"/>
      <c r="K18" s="67"/>
      <c r="L18" s="68"/>
      <c r="M18" s="68"/>
      <c r="N18" s="69"/>
      <c r="O18" s="69"/>
      <c r="P18" s="69"/>
      <c r="S18" s="69"/>
      <c r="T18" s="76"/>
    </row>
    <row r="19" spans="1:20" s="65" customFormat="1" ht="12.9" x14ac:dyDescent="0.5">
      <c r="A19" s="66" t="s">
        <v>151</v>
      </c>
      <c r="B19" s="78"/>
      <c r="C19" s="68"/>
      <c r="D19" s="68"/>
      <c r="E19" s="68"/>
      <c r="F19" s="68"/>
      <c r="G19" s="68"/>
      <c r="H19" s="68"/>
      <c r="I19" s="68"/>
      <c r="J19" s="67"/>
      <c r="K19" s="67"/>
      <c r="L19" s="68"/>
      <c r="M19" s="68"/>
      <c r="N19" s="69"/>
      <c r="O19" s="69"/>
      <c r="P19" s="69"/>
      <c r="S19" s="69"/>
      <c r="T19" s="76"/>
    </row>
    <row r="20" spans="1:20" s="65" customFormat="1" ht="12.9" x14ac:dyDescent="0.5">
      <c r="A20" s="66" t="s">
        <v>152</v>
      </c>
      <c r="B20" s="78"/>
      <c r="C20" s="68"/>
      <c r="D20" s="68"/>
      <c r="E20" s="68"/>
      <c r="F20" s="68"/>
      <c r="G20" s="68"/>
      <c r="H20" s="68"/>
      <c r="I20" s="68"/>
      <c r="J20" s="67"/>
      <c r="K20" s="67"/>
      <c r="L20" s="68"/>
      <c r="M20" s="68"/>
      <c r="N20" s="69"/>
      <c r="O20" s="69"/>
      <c r="P20" s="69"/>
      <c r="S20" s="69"/>
      <c r="T20" s="76"/>
    </row>
    <row r="21" spans="1:20" s="65" customFormat="1" ht="12.9" x14ac:dyDescent="0.5">
      <c r="A21" s="66" t="s">
        <v>153</v>
      </c>
      <c r="B21" s="78"/>
      <c r="C21" s="68"/>
      <c r="D21" s="68"/>
      <c r="E21" s="68"/>
      <c r="F21" s="68"/>
      <c r="G21" s="68"/>
      <c r="H21" s="68"/>
      <c r="I21" s="68"/>
      <c r="J21" s="67"/>
      <c r="K21" s="67"/>
      <c r="L21" s="68"/>
      <c r="M21" s="68"/>
      <c r="N21" s="69"/>
      <c r="O21" s="69"/>
      <c r="P21" s="69"/>
      <c r="S21" s="69"/>
      <c r="T21" s="77"/>
    </row>
    <row r="22" spans="1:20" s="65" customFormat="1" ht="12.9" x14ac:dyDescent="0.5">
      <c r="A22" s="66" t="s">
        <v>154</v>
      </c>
      <c r="B22" s="78"/>
      <c r="C22" s="68"/>
      <c r="D22" s="68"/>
      <c r="E22" s="68"/>
      <c r="F22" s="68"/>
      <c r="G22" s="68"/>
      <c r="H22" s="68"/>
      <c r="I22" s="68"/>
      <c r="J22" s="67"/>
      <c r="K22" s="67"/>
      <c r="L22" s="68"/>
      <c r="M22" s="68"/>
      <c r="N22" s="69"/>
      <c r="O22" s="69"/>
      <c r="P22" s="69"/>
      <c r="S22" s="69"/>
      <c r="T22" s="77"/>
    </row>
    <row r="23" spans="1:20" s="65" customFormat="1" ht="12.9" x14ac:dyDescent="0.5">
      <c r="A23" s="66" t="s">
        <v>155</v>
      </c>
      <c r="B23" s="78"/>
      <c r="C23" s="68"/>
      <c r="D23" s="68"/>
      <c r="E23" s="68"/>
      <c r="F23" s="68"/>
      <c r="G23" s="68"/>
      <c r="H23" s="68"/>
      <c r="I23" s="68"/>
      <c r="J23" s="67"/>
      <c r="K23" s="67"/>
      <c r="L23" s="68"/>
      <c r="M23" s="68"/>
      <c r="N23" s="69"/>
      <c r="O23" s="69"/>
      <c r="P23" s="69"/>
      <c r="S23" s="69"/>
      <c r="T23" s="69"/>
    </row>
    <row r="24" spans="1:20" s="65" customFormat="1" ht="12.9" x14ac:dyDescent="0.5">
      <c r="A24" s="66" t="s">
        <v>156</v>
      </c>
      <c r="B24" s="78"/>
      <c r="C24" s="68"/>
      <c r="D24" s="68"/>
      <c r="E24" s="68"/>
      <c r="F24" s="68"/>
      <c r="G24" s="68"/>
      <c r="H24" s="68"/>
      <c r="I24" s="68"/>
      <c r="J24" s="67"/>
      <c r="K24" s="67"/>
      <c r="L24" s="68"/>
      <c r="M24" s="68"/>
      <c r="N24" s="69"/>
      <c r="O24" s="69"/>
      <c r="P24" s="69"/>
      <c r="S24" s="69"/>
      <c r="T24" s="69"/>
    </row>
    <row r="25" spans="1:20" s="65" customFormat="1" ht="12.9" x14ac:dyDescent="0.5">
      <c r="A25" s="66" t="s">
        <v>157</v>
      </c>
      <c r="B25" s="78"/>
      <c r="C25" s="68"/>
      <c r="D25" s="68"/>
      <c r="E25" s="68"/>
      <c r="F25" s="68"/>
      <c r="G25" s="68"/>
      <c r="H25" s="68"/>
      <c r="I25" s="68"/>
      <c r="J25" s="67"/>
      <c r="K25" s="67"/>
      <c r="L25" s="68"/>
      <c r="M25" s="68"/>
      <c r="N25" s="69"/>
      <c r="O25" s="69"/>
      <c r="P25" s="69"/>
      <c r="S25" s="69"/>
      <c r="T25" s="69"/>
    </row>
    <row r="26" spans="1:20" s="65" customFormat="1" ht="12.9" x14ac:dyDescent="0.5">
      <c r="A26" s="66" t="s">
        <v>158</v>
      </c>
      <c r="B26" s="78"/>
      <c r="C26" s="68"/>
      <c r="D26" s="68"/>
      <c r="E26" s="68"/>
      <c r="F26" s="68"/>
      <c r="G26" s="68"/>
      <c r="H26" s="68"/>
      <c r="I26" s="68"/>
      <c r="J26" s="67"/>
      <c r="K26" s="67"/>
      <c r="L26" s="68"/>
      <c r="M26" s="68"/>
      <c r="N26" s="69"/>
      <c r="O26" s="69"/>
      <c r="P26" s="69"/>
      <c r="S26" s="69"/>
      <c r="T26" s="69"/>
    </row>
    <row r="27" spans="1:20" s="65" customFormat="1" ht="12.9" x14ac:dyDescent="0.5">
      <c r="A27" s="66" t="s">
        <v>159</v>
      </c>
      <c r="B27" s="78"/>
      <c r="C27" s="68"/>
      <c r="D27" s="68"/>
      <c r="E27" s="68"/>
      <c r="F27" s="68"/>
      <c r="G27" s="68"/>
      <c r="H27" s="68"/>
      <c r="I27" s="68"/>
      <c r="J27" s="67"/>
      <c r="K27" s="67"/>
      <c r="L27" s="68"/>
      <c r="M27" s="68"/>
      <c r="N27" s="69"/>
      <c r="O27" s="69"/>
      <c r="P27" s="69"/>
      <c r="S27" s="69"/>
      <c r="T27" s="69"/>
    </row>
    <row r="28" spans="1:20" s="65" customFormat="1" ht="12.9" x14ac:dyDescent="0.5">
      <c r="A28" s="66" t="s">
        <v>160</v>
      </c>
      <c r="B28" s="78"/>
      <c r="C28" s="68"/>
      <c r="D28" s="68"/>
      <c r="E28" s="68"/>
      <c r="F28" s="68"/>
      <c r="G28" s="68"/>
      <c r="H28" s="68"/>
      <c r="I28" s="68"/>
      <c r="J28" s="67"/>
      <c r="K28" s="67"/>
      <c r="L28" s="68"/>
      <c r="M28" s="68"/>
      <c r="S28" s="69"/>
      <c r="T28" s="69"/>
    </row>
    <row r="29" spans="1:20" s="65" customFormat="1" ht="12.9" x14ac:dyDescent="0.5">
      <c r="A29" s="66" t="s">
        <v>161</v>
      </c>
      <c r="B29" s="78"/>
      <c r="C29" s="68"/>
      <c r="D29" s="68"/>
      <c r="E29" s="68"/>
      <c r="F29" s="68"/>
      <c r="G29" s="68"/>
      <c r="H29" s="68"/>
      <c r="I29" s="68"/>
      <c r="J29" s="67"/>
      <c r="K29" s="67"/>
      <c r="L29" s="68"/>
      <c r="M29" s="68"/>
      <c r="S29" s="69"/>
      <c r="T29" s="69"/>
    </row>
    <row r="30" spans="1:20" s="65" customFormat="1" ht="12.9" x14ac:dyDescent="0.5">
      <c r="A30" s="66" t="s">
        <v>162</v>
      </c>
      <c r="B30" s="78"/>
      <c r="C30" s="68"/>
      <c r="D30" s="68"/>
      <c r="E30" s="68"/>
      <c r="F30" s="68"/>
      <c r="G30" s="68"/>
      <c r="H30" s="68"/>
      <c r="I30" s="68"/>
      <c r="J30" s="67"/>
      <c r="K30" s="67"/>
      <c r="L30" s="68"/>
      <c r="M30" s="68"/>
      <c r="S30" s="69"/>
      <c r="T30" s="69"/>
    </row>
    <row r="31" spans="1:20" s="65" customFormat="1" ht="12.9" x14ac:dyDescent="0.5">
      <c r="A31" s="66" t="s">
        <v>163</v>
      </c>
      <c r="B31" s="78"/>
      <c r="C31" s="68"/>
      <c r="D31" s="68"/>
      <c r="E31" s="68"/>
      <c r="F31" s="68"/>
      <c r="G31" s="68"/>
      <c r="H31" s="68"/>
      <c r="I31" s="68"/>
      <c r="J31" s="67"/>
      <c r="K31" s="67"/>
      <c r="L31" s="68"/>
      <c r="M31" s="68"/>
      <c r="S31" s="69"/>
      <c r="T31" s="69"/>
    </row>
    <row r="32" spans="1:20" s="65" customFormat="1" ht="12.9" x14ac:dyDescent="0.5">
      <c r="A32" s="66" t="s">
        <v>164</v>
      </c>
      <c r="B32" s="78"/>
      <c r="C32" s="68"/>
      <c r="D32" s="68"/>
      <c r="E32" s="68"/>
      <c r="F32" s="68"/>
      <c r="G32" s="68"/>
      <c r="H32" s="68"/>
      <c r="I32" s="68"/>
      <c r="J32" s="67"/>
      <c r="K32" s="67"/>
      <c r="L32" s="68"/>
      <c r="M32" s="68"/>
      <c r="S32" s="69"/>
      <c r="T32" s="69"/>
    </row>
  </sheetData>
  <conditionalFormatting sqref="C3:M32">
    <cfRule type="expression" dxfId="75" priority="1" stopIfTrue="1">
      <formula>$L3="Closed"</formula>
    </cfRule>
  </conditionalFormatting>
  <dataValidations count="1">
    <dataValidation type="list" allowBlank="1" showInputMessage="1" showErrorMessage="1" sqref="L3:L32" xr:uid="{00000000-0002-0000-0500-000000000000}">
      <formula1>"Action required, Decision required, Clarification required, Monitor, Escalate, Escalated, Closed"</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oddHeader>&amp;C&amp;A</oddHeader>
    <oddFooter>&amp;LPrinted &amp;D&amp;C&amp;F&amp;R&amp;P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U33"/>
  <sheetViews>
    <sheetView showGridLines="0" zoomScale="80" zoomScaleNormal="80" workbookViewId="0">
      <selection activeCell="I8" sqref="I8"/>
    </sheetView>
  </sheetViews>
  <sheetFormatPr defaultColWidth="9.15625" defaultRowHeight="14.4" x14ac:dyDescent="0.55000000000000004"/>
  <cols>
    <col min="1" max="1" width="7.41796875" style="4" customWidth="1"/>
    <col min="2" max="2" width="26.734375" style="1" customWidth="1"/>
    <col min="3" max="3" width="12.5234375" style="1" bestFit="1" customWidth="1"/>
    <col min="4" max="4" width="11" style="1" bestFit="1" customWidth="1"/>
    <col min="5" max="6" width="36.47265625" style="1" customWidth="1"/>
    <col min="7" max="8" width="21.15625" style="1" customWidth="1"/>
    <col min="9" max="9" width="14" style="1" customWidth="1"/>
    <col min="10" max="10" width="14.15625" style="1" customWidth="1"/>
    <col min="11" max="11" width="13.47265625" style="1" customWidth="1"/>
    <col min="12" max="12" width="14.734375" style="1" customWidth="1"/>
    <col min="13" max="13" width="15.47265625" style="1" customWidth="1"/>
    <col min="14" max="14" width="9.15625" style="1"/>
    <col min="15" max="15" width="9.47265625" style="1" customWidth="1"/>
    <col min="16" max="16384" width="9.15625" style="1"/>
  </cols>
  <sheetData>
    <row r="1" spans="1:21" ht="39.9" customHeight="1" thickBot="1" x14ac:dyDescent="1">
      <c r="A1" s="108" t="s">
        <v>16</v>
      </c>
      <c r="B1" s="6"/>
      <c r="C1" s="6"/>
      <c r="D1" s="6"/>
      <c r="E1" s="6"/>
      <c r="F1" s="6"/>
      <c r="G1" s="6"/>
      <c r="H1" s="6"/>
      <c r="I1" s="6"/>
      <c r="J1" s="6"/>
      <c r="K1" s="6"/>
      <c r="L1" s="6"/>
      <c r="M1" s="6"/>
    </row>
    <row r="2" spans="1:21" s="2" customFormat="1" ht="18" customHeight="1" thickBot="1" x14ac:dyDescent="1">
      <c r="A2" s="102"/>
      <c r="B2" s="105" t="s">
        <v>4</v>
      </c>
      <c r="C2" s="103"/>
      <c r="D2" s="103"/>
      <c r="E2" s="102"/>
      <c r="F2" s="107" t="s">
        <v>5</v>
      </c>
      <c r="G2" s="103"/>
      <c r="H2" s="106"/>
      <c r="I2" s="103"/>
      <c r="J2" s="103" t="s">
        <v>6</v>
      </c>
      <c r="K2" s="104"/>
      <c r="L2" s="6"/>
      <c r="M2" s="6"/>
    </row>
    <row r="3" spans="1:21" s="3" customFormat="1" ht="83.25" customHeight="1" thickBot="1" x14ac:dyDescent="0.6">
      <c r="A3" s="112" t="s">
        <v>169</v>
      </c>
      <c r="B3" s="113" t="s">
        <v>17</v>
      </c>
      <c r="C3" s="114" t="s">
        <v>8</v>
      </c>
      <c r="D3" s="115" t="s">
        <v>9</v>
      </c>
      <c r="E3" s="116" t="s">
        <v>60</v>
      </c>
      <c r="F3" s="114" t="s">
        <v>61</v>
      </c>
      <c r="G3" s="114" t="s">
        <v>296</v>
      </c>
      <c r="H3" s="115" t="s">
        <v>297</v>
      </c>
      <c r="I3" s="116" t="s">
        <v>7</v>
      </c>
      <c r="J3" s="114" t="s">
        <v>62</v>
      </c>
      <c r="K3" s="115" t="s">
        <v>298</v>
      </c>
      <c r="L3" s="61" t="s">
        <v>11</v>
      </c>
      <c r="M3" s="60" t="s">
        <v>15</v>
      </c>
    </row>
    <row r="4" spans="1:21" s="69" customFormat="1" ht="12.9" x14ac:dyDescent="0.5">
      <c r="A4" s="109" t="s">
        <v>168</v>
      </c>
      <c r="B4" s="110"/>
      <c r="C4" s="111"/>
      <c r="D4" s="123"/>
      <c r="E4" s="120"/>
      <c r="F4" s="111"/>
      <c r="G4" s="111"/>
      <c r="H4" s="119"/>
      <c r="I4" s="117"/>
      <c r="J4" s="110"/>
      <c r="K4" s="118"/>
      <c r="L4" s="82"/>
      <c r="M4" s="68"/>
    </row>
    <row r="5" spans="1:21" s="69" customFormat="1" ht="12.9" x14ac:dyDescent="0.5">
      <c r="A5" s="79" t="s">
        <v>170</v>
      </c>
      <c r="B5" s="68"/>
      <c r="C5" s="67"/>
      <c r="D5" s="80"/>
      <c r="E5" s="121"/>
      <c r="F5" s="67"/>
      <c r="G5" s="67"/>
      <c r="H5" s="81"/>
      <c r="I5" s="82"/>
      <c r="J5" s="68"/>
      <c r="K5" s="81"/>
      <c r="L5" s="82"/>
      <c r="M5" s="68"/>
    </row>
    <row r="6" spans="1:21" s="69" customFormat="1" ht="12.9" x14ac:dyDescent="0.5">
      <c r="A6" s="79" t="s">
        <v>171</v>
      </c>
      <c r="B6" s="68"/>
      <c r="C6" s="67"/>
      <c r="D6" s="80"/>
      <c r="E6" s="121"/>
      <c r="F6" s="67"/>
      <c r="G6" s="67"/>
      <c r="H6" s="81"/>
      <c r="I6" s="82"/>
      <c r="J6" s="68"/>
      <c r="K6" s="81"/>
      <c r="L6" s="82"/>
      <c r="M6" s="68"/>
    </row>
    <row r="7" spans="1:21" s="69" customFormat="1" ht="12.9" x14ac:dyDescent="0.5">
      <c r="A7" s="79" t="s">
        <v>172</v>
      </c>
      <c r="B7" s="68"/>
      <c r="C7" s="67"/>
      <c r="D7" s="80"/>
      <c r="E7" s="121"/>
      <c r="F7" s="67"/>
      <c r="G7" s="67"/>
      <c r="H7" s="81"/>
      <c r="I7" s="82"/>
      <c r="J7" s="68"/>
      <c r="K7" s="81"/>
      <c r="L7" s="82"/>
      <c r="M7" s="68"/>
    </row>
    <row r="8" spans="1:21" s="69" customFormat="1" ht="12.9" x14ac:dyDescent="0.5">
      <c r="A8" s="79" t="s">
        <v>173</v>
      </c>
      <c r="B8" s="68"/>
      <c r="C8" s="67"/>
      <c r="D8" s="80"/>
      <c r="E8" s="121"/>
      <c r="F8" s="67"/>
      <c r="G8" s="67"/>
      <c r="H8" s="81"/>
      <c r="I8" s="82"/>
      <c r="J8" s="68"/>
      <c r="K8" s="81"/>
      <c r="L8" s="82"/>
      <c r="M8" s="68"/>
    </row>
    <row r="9" spans="1:21" s="69" customFormat="1" ht="12.9" x14ac:dyDescent="0.5">
      <c r="A9" s="79" t="s">
        <v>174</v>
      </c>
      <c r="B9" s="68"/>
      <c r="C9" s="67"/>
      <c r="D9" s="80"/>
      <c r="E9" s="121"/>
      <c r="F9" s="67"/>
      <c r="G9" s="67"/>
      <c r="H9" s="81"/>
      <c r="I9" s="82"/>
      <c r="J9" s="68"/>
      <c r="K9" s="81"/>
      <c r="L9" s="82"/>
      <c r="M9" s="68"/>
    </row>
    <row r="10" spans="1:21" s="69" customFormat="1" ht="12.9" x14ac:dyDescent="0.5">
      <c r="A10" s="79" t="s">
        <v>175</v>
      </c>
      <c r="B10" s="68"/>
      <c r="C10" s="67"/>
      <c r="D10" s="80"/>
      <c r="E10" s="121"/>
      <c r="F10" s="67"/>
      <c r="G10" s="67"/>
      <c r="H10" s="81"/>
      <c r="I10" s="82"/>
      <c r="J10" s="68"/>
      <c r="K10" s="81"/>
      <c r="L10" s="82"/>
      <c r="M10" s="68"/>
    </row>
    <row r="11" spans="1:21" s="69" customFormat="1" ht="12.9" x14ac:dyDescent="0.5">
      <c r="A11" s="79" t="s">
        <v>176</v>
      </c>
      <c r="B11" s="68"/>
      <c r="C11" s="67"/>
      <c r="D11" s="80"/>
      <c r="E11" s="121"/>
      <c r="F11" s="67"/>
      <c r="G11" s="67"/>
      <c r="H11" s="81"/>
      <c r="I11" s="82"/>
      <c r="J11" s="68"/>
      <c r="K11" s="81"/>
      <c r="L11" s="82"/>
      <c r="M11" s="68"/>
    </row>
    <row r="12" spans="1:21" s="69" customFormat="1" ht="12.9" x14ac:dyDescent="0.5">
      <c r="A12" s="79" t="s">
        <v>177</v>
      </c>
      <c r="B12" s="68"/>
      <c r="C12" s="67"/>
      <c r="D12" s="80"/>
      <c r="E12" s="121"/>
      <c r="F12" s="67"/>
      <c r="G12" s="67"/>
      <c r="H12" s="81"/>
      <c r="I12" s="82"/>
      <c r="J12" s="68"/>
      <c r="K12" s="81"/>
      <c r="L12" s="82"/>
      <c r="M12" s="68"/>
    </row>
    <row r="13" spans="1:21" s="69" customFormat="1" ht="12.9" x14ac:dyDescent="0.5">
      <c r="A13" s="79" t="s">
        <v>178</v>
      </c>
      <c r="B13" s="68"/>
      <c r="C13" s="67"/>
      <c r="D13" s="80"/>
      <c r="E13" s="121"/>
      <c r="F13" s="67"/>
      <c r="G13" s="67"/>
      <c r="H13" s="81"/>
      <c r="I13" s="82"/>
      <c r="J13" s="68"/>
      <c r="K13" s="81"/>
      <c r="L13" s="82"/>
      <c r="M13" s="68"/>
      <c r="T13" s="75"/>
      <c r="U13" s="83"/>
    </row>
    <row r="14" spans="1:21" s="69" customFormat="1" ht="12.9" x14ac:dyDescent="0.5">
      <c r="A14" s="79" t="s">
        <v>179</v>
      </c>
      <c r="B14" s="68"/>
      <c r="C14" s="67"/>
      <c r="D14" s="80"/>
      <c r="E14" s="121"/>
      <c r="F14" s="67"/>
      <c r="G14" s="67"/>
      <c r="H14" s="81"/>
      <c r="I14" s="82"/>
      <c r="J14" s="68"/>
      <c r="K14" s="81"/>
      <c r="L14" s="82"/>
      <c r="M14" s="68"/>
      <c r="T14" s="76"/>
    </row>
    <row r="15" spans="1:21" s="69" customFormat="1" ht="12.9" x14ac:dyDescent="0.5">
      <c r="A15" s="79" t="s">
        <v>180</v>
      </c>
      <c r="B15" s="68"/>
      <c r="C15" s="67"/>
      <c r="D15" s="80"/>
      <c r="E15" s="121"/>
      <c r="F15" s="67"/>
      <c r="G15" s="67"/>
      <c r="H15" s="81"/>
      <c r="I15" s="82"/>
      <c r="J15" s="68"/>
      <c r="K15" s="81"/>
      <c r="L15" s="82"/>
      <c r="M15" s="68"/>
      <c r="T15" s="76"/>
    </row>
    <row r="16" spans="1:21" s="69" customFormat="1" ht="12.9" x14ac:dyDescent="0.5">
      <c r="A16" s="79" t="s">
        <v>181</v>
      </c>
      <c r="B16" s="68"/>
      <c r="C16" s="67"/>
      <c r="D16" s="80"/>
      <c r="E16" s="121"/>
      <c r="F16" s="67"/>
      <c r="G16" s="67"/>
      <c r="H16" s="81"/>
      <c r="I16" s="82"/>
      <c r="J16" s="68"/>
      <c r="K16" s="81"/>
      <c r="L16" s="82"/>
      <c r="M16" s="68"/>
      <c r="T16" s="76"/>
    </row>
    <row r="17" spans="1:20" s="69" customFormat="1" ht="12.9" x14ac:dyDescent="0.5">
      <c r="A17" s="79" t="s">
        <v>182</v>
      </c>
      <c r="B17" s="68"/>
      <c r="C17" s="67"/>
      <c r="D17" s="80"/>
      <c r="E17" s="121"/>
      <c r="F17" s="67"/>
      <c r="G17" s="67"/>
      <c r="H17" s="81"/>
      <c r="I17" s="82"/>
      <c r="J17" s="68"/>
      <c r="K17" s="81"/>
      <c r="L17" s="82"/>
      <c r="M17" s="68"/>
      <c r="T17" s="76"/>
    </row>
    <row r="18" spans="1:20" s="69" customFormat="1" ht="12.9" x14ac:dyDescent="0.5">
      <c r="A18" s="79" t="s">
        <v>183</v>
      </c>
      <c r="B18" s="68"/>
      <c r="C18" s="67"/>
      <c r="D18" s="80"/>
      <c r="E18" s="121"/>
      <c r="F18" s="67"/>
      <c r="G18" s="67"/>
      <c r="H18" s="81"/>
      <c r="I18" s="82"/>
      <c r="J18" s="68"/>
      <c r="K18" s="81"/>
      <c r="L18" s="82"/>
      <c r="M18" s="68"/>
      <c r="T18" s="76"/>
    </row>
    <row r="19" spans="1:20" s="69" customFormat="1" ht="12.9" x14ac:dyDescent="0.5">
      <c r="A19" s="79" t="s">
        <v>184</v>
      </c>
      <c r="B19" s="68"/>
      <c r="C19" s="67"/>
      <c r="D19" s="80"/>
      <c r="E19" s="121"/>
      <c r="F19" s="67"/>
      <c r="G19" s="67"/>
      <c r="H19" s="81"/>
      <c r="I19" s="82"/>
      <c r="J19" s="68"/>
      <c r="K19" s="81"/>
      <c r="L19" s="82"/>
      <c r="M19" s="68"/>
      <c r="T19" s="76"/>
    </row>
    <row r="20" spans="1:20" s="69" customFormat="1" ht="12.9" x14ac:dyDescent="0.5">
      <c r="A20" s="79" t="s">
        <v>185</v>
      </c>
      <c r="B20" s="68"/>
      <c r="C20" s="67"/>
      <c r="D20" s="80"/>
      <c r="E20" s="121"/>
      <c r="F20" s="67"/>
      <c r="G20" s="67"/>
      <c r="H20" s="81"/>
      <c r="I20" s="82"/>
      <c r="J20" s="68"/>
      <c r="K20" s="81"/>
      <c r="L20" s="82"/>
      <c r="M20" s="68"/>
      <c r="T20" s="77"/>
    </row>
    <row r="21" spans="1:20" s="69" customFormat="1" ht="12.9" x14ac:dyDescent="0.5">
      <c r="A21" s="79" t="s">
        <v>186</v>
      </c>
      <c r="B21" s="68"/>
      <c r="C21" s="67"/>
      <c r="D21" s="80"/>
      <c r="E21" s="121"/>
      <c r="F21" s="67"/>
      <c r="G21" s="67"/>
      <c r="H21" s="81"/>
      <c r="I21" s="82"/>
      <c r="J21" s="68"/>
      <c r="K21" s="81"/>
      <c r="L21" s="82"/>
      <c r="M21" s="68"/>
      <c r="T21" s="77"/>
    </row>
    <row r="22" spans="1:20" s="69" customFormat="1" ht="12.9" x14ac:dyDescent="0.5">
      <c r="A22" s="79" t="s">
        <v>187</v>
      </c>
      <c r="B22" s="68"/>
      <c r="C22" s="67"/>
      <c r="D22" s="80"/>
      <c r="E22" s="121"/>
      <c r="F22" s="67"/>
      <c r="G22" s="67"/>
      <c r="H22" s="81"/>
      <c r="I22" s="82"/>
      <c r="J22" s="68"/>
      <c r="K22" s="81"/>
      <c r="L22" s="82"/>
      <c r="M22" s="68"/>
    </row>
    <row r="23" spans="1:20" s="69" customFormat="1" ht="12.9" x14ac:dyDescent="0.5">
      <c r="A23" s="79" t="s">
        <v>188</v>
      </c>
      <c r="B23" s="68"/>
      <c r="C23" s="67"/>
      <c r="D23" s="80"/>
      <c r="E23" s="121"/>
      <c r="F23" s="67"/>
      <c r="G23" s="67"/>
      <c r="H23" s="81"/>
      <c r="I23" s="82"/>
      <c r="J23" s="68"/>
      <c r="K23" s="81"/>
      <c r="L23" s="82"/>
      <c r="M23" s="68"/>
    </row>
    <row r="24" spans="1:20" s="69" customFormat="1" ht="12.9" x14ac:dyDescent="0.5">
      <c r="A24" s="79" t="s">
        <v>189</v>
      </c>
      <c r="B24" s="68"/>
      <c r="C24" s="67"/>
      <c r="D24" s="80"/>
      <c r="E24" s="121"/>
      <c r="F24" s="67"/>
      <c r="G24" s="67"/>
      <c r="H24" s="81"/>
      <c r="I24" s="82"/>
      <c r="J24" s="68"/>
      <c r="K24" s="81"/>
      <c r="L24" s="82"/>
      <c r="M24" s="68"/>
    </row>
    <row r="25" spans="1:20" s="69" customFormat="1" ht="12.9" x14ac:dyDescent="0.5">
      <c r="A25" s="79" t="s">
        <v>190</v>
      </c>
      <c r="B25" s="68"/>
      <c r="C25" s="67"/>
      <c r="D25" s="80"/>
      <c r="E25" s="121"/>
      <c r="F25" s="67"/>
      <c r="G25" s="67"/>
      <c r="H25" s="81"/>
      <c r="I25" s="82"/>
      <c r="J25" s="68"/>
      <c r="K25" s="81"/>
      <c r="L25" s="82"/>
      <c r="M25" s="68"/>
    </row>
    <row r="26" spans="1:20" s="69" customFormat="1" ht="12.9" x14ac:dyDescent="0.5">
      <c r="A26" s="79" t="s">
        <v>191</v>
      </c>
      <c r="B26" s="68"/>
      <c r="C26" s="67"/>
      <c r="D26" s="80"/>
      <c r="E26" s="121"/>
      <c r="F26" s="67"/>
      <c r="G26" s="67"/>
      <c r="H26" s="81"/>
      <c r="I26" s="82"/>
      <c r="J26" s="68"/>
      <c r="K26" s="81"/>
      <c r="L26" s="82"/>
      <c r="M26" s="68"/>
    </row>
    <row r="27" spans="1:20" s="69" customFormat="1" ht="12.9" x14ac:dyDescent="0.5">
      <c r="A27" s="79" t="s">
        <v>192</v>
      </c>
      <c r="B27" s="68"/>
      <c r="C27" s="67"/>
      <c r="D27" s="80"/>
      <c r="E27" s="121"/>
      <c r="F27" s="67"/>
      <c r="G27" s="67"/>
      <c r="H27" s="81"/>
      <c r="I27" s="82"/>
      <c r="J27" s="68"/>
      <c r="K27" s="81"/>
      <c r="L27" s="82"/>
      <c r="M27" s="68"/>
    </row>
    <row r="28" spans="1:20" s="69" customFormat="1" ht="12.9" x14ac:dyDescent="0.5">
      <c r="A28" s="79" t="s">
        <v>193</v>
      </c>
      <c r="B28" s="68"/>
      <c r="C28" s="67"/>
      <c r="D28" s="80"/>
      <c r="E28" s="121"/>
      <c r="F28" s="67"/>
      <c r="G28" s="67"/>
      <c r="H28" s="81"/>
      <c r="I28" s="82"/>
      <c r="J28" s="68"/>
      <c r="K28" s="81"/>
      <c r="L28" s="82"/>
      <c r="M28" s="68"/>
    </row>
    <row r="29" spans="1:20" s="69" customFormat="1" ht="12.9" x14ac:dyDescent="0.5">
      <c r="A29" s="79" t="s">
        <v>194</v>
      </c>
      <c r="B29" s="68"/>
      <c r="C29" s="67"/>
      <c r="D29" s="80"/>
      <c r="E29" s="121"/>
      <c r="F29" s="67"/>
      <c r="G29" s="67"/>
      <c r="H29" s="81"/>
      <c r="I29" s="82"/>
      <c r="J29" s="68"/>
      <c r="K29" s="81"/>
      <c r="L29" s="82"/>
      <c r="M29" s="68"/>
    </row>
    <row r="30" spans="1:20" s="69" customFormat="1" ht="12.9" x14ac:dyDescent="0.5">
      <c r="A30" s="79" t="s">
        <v>195</v>
      </c>
      <c r="B30" s="68"/>
      <c r="C30" s="67"/>
      <c r="D30" s="80"/>
      <c r="E30" s="121"/>
      <c r="F30" s="67"/>
      <c r="G30" s="67"/>
      <c r="H30" s="81"/>
      <c r="I30" s="82"/>
      <c r="J30" s="68"/>
      <c r="K30" s="81"/>
      <c r="L30" s="82"/>
      <c r="M30" s="68"/>
    </row>
    <row r="31" spans="1:20" s="69" customFormat="1" ht="12.9" x14ac:dyDescent="0.5">
      <c r="A31" s="79" t="s">
        <v>196</v>
      </c>
      <c r="B31" s="68"/>
      <c r="C31" s="67"/>
      <c r="D31" s="80"/>
      <c r="E31" s="121"/>
      <c r="F31" s="67"/>
      <c r="G31" s="67"/>
      <c r="H31" s="81"/>
      <c r="I31" s="82"/>
      <c r="J31" s="68"/>
      <c r="K31" s="81"/>
      <c r="L31" s="82"/>
      <c r="M31" s="68"/>
    </row>
    <row r="32" spans="1:20" s="69" customFormat="1" ht="12.9" x14ac:dyDescent="0.5">
      <c r="A32" s="79" t="s">
        <v>197</v>
      </c>
      <c r="B32" s="68"/>
      <c r="C32" s="67"/>
      <c r="D32" s="80"/>
      <c r="E32" s="121"/>
      <c r="F32" s="67"/>
      <c r="G32" s="67"/>
      <c r="H32" s="81"/>
      <c r="I32" s="82"/>
      <c r="J32" s="68"/>
      <c r="K32" s="81"/>
      <c r="L32" s="82"/>
      <c r="M32" s="68"/>
    </row>
    <row r="33" spans="1:13" s="69" customFormat="1" ht="12.9" x14ac:dyDescent="0.5">
      <c r="A33" s="79" t="s">
        <v>198</v>
      </c>
      <c r="B33" s="84"/>
      <c r="C33" s="85"/>
      <c r="D33" s="86"/>
      <c r="E33" s="122"/>
      <c r="F33" s="85"/>
      <c r="G33" s="85"/>
      <c r="H33" s="87"/>
      <c r="I33" s="101"/>
      <c r="J33" s="84"/>
      <c r="K33" s="87"/>
      <c r="L33" s="82"/>
      <c r="M33" s="68"/>
    </row>
  </sheetData>
  <conditionalFormatting sqref="B4:M33">
    <cfRule type="expression" dxfId="74" priority="1" stopIfTrue="1">
      <formula>$L4="Closed"</formula>
    </cfRule>
  </conditionalFormatting>
  <dataValidations count="2">
    <dataValidation type="list" allowBlank="1" showInputMessage="1" showErrorMessage="1" sqref="I4:I33" xr:uid="{00000000-0002-0000-0700-000000000000}">
      <formula1>"Approved, Denied"</formula1>
    </dataValidation>
    <dataValidation type="list" allowBlank="1" showInputMessage="1" showErrorMessage="1" sqref="L4:L33" xr:uid="{00000000-0002-0000-0700-000001000000}">
      <formula1>"Action required, Decision required, Clarificaiton required, Monitor, Escalate, Escalated, Closed"</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Header>&amp;C&amp;A</oddHeader>
    <oddFooter>&amp;LPrinted &amp;D&amp;C&amp;F&amp;R&amp;P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Q32"/>
  <sheetViews>
    <sheetView showGridLines="0" showWhiteSpace="0" zoomScale="80" zoomScaleNormal="80" workbookViewId="0">
      <selection activeCell="G3" activeCellId="1" sqref="B3:B32 G3:G32"/>
    </sheetView>
  </sheetViews>
  <sheetFormatPr defaultColWidth="8.7890625" defaultRowHeight="14.4" x14ac:dyDescent="0.55000000000000004"/>
  <cols>
    <col min="1" max="1" width="5.89453125" style="11" customWidth="1"/>
    <col min="2" max="2" width="11.47265625" style="11" customWidth="1"/>
    <col min="3" max="3" width="17.62890625" style="11" customWidth="1"/>
    <col min="4" max="4" width="35.26171875" style="11" customWidth="1"/>
    <col min="5" max="5" width="43.5234375" style="11" customWidth="1"/>
    <col min="6" max="6" width="17.47265625" style="11" customWidth="1"/>
    <col min="7" max="7" width="11.47265625" style="11" customWidth="1"/>
    <col min="8" max="8" width="18.47265625" style="11" customWidth="1"/>
    <col min="9" max="9" width="21.7890625" style="11" customWidth="1"/>
    <col min="10" max="16384" width="8.7890625" style="11"/>
  </cols>
  <sheetData>
    <row r="1" spans="1:17" ht="39.9" customHeight="1" x14ac:dyDescent="0.95">
      <c r="A1" s="108" t="s">
        <v>293</v>
      </c>
      <c r="B1" s="88"/>
      <c r="C1" s="6"/>
      <c r="D1" s="6"/>
      <c r="E1" s="6"/>
      <c r="F1" s="6"/>
      <c r="G1" s="6"/>
      <c r="H1" s="6"/>
      <c r="I1" s="6"/>
      <c r="J1" s="6"/>
    </row>
    <row r="2" spans="1:17" s="12" customFormat="1" ht="46.5" customHeight="1" x14ac:dyDescent="0.55000000000000004">
      <c r="A2" s="52" t="s">
        <v>14</v>
      </c>
      <c r="B2" s="52" t="s">
        <v>12</v>
      </c>
      <c r="C2" s="52" t="s">
        <v>72</v>
      </c>
      <c r="D2" s="52" t="s">
        <v>71</v>
      </c>
      <c r="E2" s="53" t="s">
        <v>260</v>
      </c>
      <c r="F2" s="53" t="s">
        <v>2</v>
      </c>
      <c r="G2" s="54" t="s">
        <v>3</v>
      </c>
      <c r="H2" s="55" t="s">
        <v>11</v>
      </c>
      <c r="I2" s="54" t="s">
        <v>15</v>
      </c>
      <c r="J2" s="8"/>
    </row>
    <row r="3" spans="1:17" s="89" customFormat="1" ht="12.9" x14ac:dyDescent="0.5">
      <c r="A3" s="73" t="s">
        <v>230</v>
      </c>
      <c r="B3" s="67"/>
      <c r="C3" s="67"/>
      <c r="D3" s="68"/>
      <c r="E3" s="68"/>
      <c r="F3" s="68"/>
      <c r="G3" s="67"/>
      <c r="H3" s="68"/>
      <c r="I3" s="68"/>
    </row>
    <row r="4" spans="1:17" s="89" customFormat="1" ht="12.9" x14ac:dyDescent="0.5">
      <c r="A4" s="73" t="s">
        <v>231</v>
      </c>
      <c r="B4" s="67"/>
      <c r="C4" s="67"/>
      <c r="D4" s="68"/>
      <c r="E4" s="68"/>
      <c r="F4" s="68"/>
      <c r="G4" s="67"/>
      <c r="H4" s="68"/>
      <c r="I4" s="68"/>
      <c r="P4" s="90"/>
      <c r="Q4" s="91"/>
    </row>
    <row r="5" spans="1:17" s="89" customFormat="1" ht="12.9" x14ac:dyDescent="0.5">
      <c r="A5" s="73" t="s">
        <v>232</v>
      </c>
      <c r="B5" s="67"/>
      <c r="C5" s="67"/>
      <c r="D5" s="68"/>
      <c r="E5" s="68"/>
      <c r="F5" s="68"/>
      <c r="G5" s="67"/>
      <c r="H5" s="68"/>
      <c r="I5" s="68"/>
      <c r="P5" s="92"/>
    </row>
    <row r="6" spans="1:17" s="89" customFormat="1" ht="12.9" x14ac:dyDescent="0.5">
      <c r="A6" s="73" t="s">
        <v>233</v>
      </c>
      <c r="B6" s="67"/>
      <c r="C6" s="67"/>
      <c r="D6" s="68"/>
      <c r="E6" s="68"/>
      <c r="F6" s="68"/>
      <c r="G6" s="67"/>
      <c r="H6" s="68"/>
      <c r="I6" s="68"/>
      <c r="P6" s="92"/>
    </row>
    <row r="7" spans="1:17" s="89" customFormat="1" ht="12.9" x14ac:dyDescent="0.5">
      <c r="A7" s="73" t="s">
        <v>234</v>
      </c>
      <c r="B7" s="67"/>
      <c r="C7" s="67"/>
      <c r="D7" s="68"/>
      <c r="E7" s="68"/>
      <c r="F7" s="68"/>
      <c r="G7" s="67"/>
      <c r="H7" s="68"/>
      <c r="I7" s="68"/>
      <c r="P7" s="92"/>
    </row>
    <row r="8" spans="1:17" s="89" customFormat="1" ht="12.9" x14ac:dyDescent="0.5">
      <c r="A8" s="73" t="s">
        <v>235</v>
      </c>
      <c r="B8" s="67"/>
      <c r="C8" s="67"/>
      <c r="D8" s="68"/>
      <c r="E8" s="68"/>
      <c r="F8" s="68"/>
      <c r="G8" s="67"/>
      <c r="H8" s="68"/>
      <c r="I8" s="68"/>
      <c r="P8" s="92"/>
    </row>
    <row r="9" spans="1:17" s="89" customFormat="1" ht="12.9" x14ac:dyDescent="0.5">
      <c r="A9" s="73" t="s">
        <v>236</v>
      </c>
      <c r="B9" s="67"/>
      <c r="C9" s="67"/>
      <c r="D9" s="68"/>
      <c r="E9" s="68"/>
      <c r="F9" s="68"/>
      <c r="G9" s="67"/>
      <c r="H9" s="68"/>
      <c r="I9" s="68"/>
      <c r="P9" s="92"/>
    </row>
    <row r="10" spans="1:17" s="89" customFormat="1" ht="12.9" x14ac:dyDescent="0.5">
      <c r="A10" s="73" t="s">
        <v>237</v>
      </c>
      <c r="B10" s="67"/>
      <c r="C10" s="67"/>
      <c r="D10" s="68"/>
      <c r="E10" s="68"/>
      <c r="F10" s="68"/>
      <c r="G10" s="67"/>
      <c r="H10" s="68"/>
      <c r="I10" s="68"/>
      <c r="P10" s="93"/>
    </row>
    <row r="11" spans="1:17" s="89" customFormat="1" ht="12.9" x14ac:dyDescent="0.5">
      <c r="A11" s="73" t="s">
        <v>238</v>
      </c>
      <c r="B11" s="67"/>
      <c r="C11" s="67"/>
      <c r="D11" s="68"/>
      <c r="E11" s="68"/>
      <c r="F11" s="68"/>
      <c r="G11" s="67"/>
      <c r="H11" s="68"/>
      <c r="I11" s="68"/>
      <c r="P11" s="93"/>
    </row>
    <row r="12" spans="1:17" s="89" customFormat="1" ht="12.9" x14ac:dyDescent="0.5">
      <c r="A12" s="73" t="s">
        <v>239</v>
      </c>
      <c r="B12" s="67"/>
      <c r="C12" s="67"/>
      <c r="D12" s="68"/>
      <c r="E12" s="68"/>
      <c r="F12" s="68"/>
      <c r="G12" s="67"/>
      <c r="H12" s="68"/>
      <c r="I12" s="68"/>
    </row>
    <row r="13" spans="1:17" s="89" customFormat="1" ht="12.9" x14ac:dyDescent="0.5">
      <c r="A13" s="73" t="s">
        <v>240</v>
      </c>
      <c r="B13" s="67"/>
      <c r="C13" s="67"/>
      <c r="D13" s="68"/>
      <c r="E13" s="68"/>
      <c r="F13" s="68"/>
      <c r="G13" s="67"/>
      <c r="H13" s="68"/>
      <c r="I13" s="68"/>
    </row>
    <row r="14" spans="1:17" s="89" customFormat="1" ht="12.9" x14ac:dyDescent="0.5">
      <c r="A14" s="73" t="s">
        <v>241</v>
      </c>
      <c r="B14" s="67"/>
      <c r="C14" s="67"/>
      <c r="D14" s="68"/>
      <c r="E14" s="68"/>
      <c r="F14" s="68"/>
      <c r="G14" s="67"/>
      <c r="H14" s="68"/>
      <c r="I14" s="68"/>
    </row>
    <row r="15" spans="1:17" s="89" customFormat="1" ht="12.9" x14ac:dyDescent="0.5">
      <c r="A15" s="73" t="s">
        <v>242</v>
      </c>
      <c r="B15" s="67"/>
      <c r="C15" s="67"/>
      <c r="D15" s="68"/>
      <c r="E15" s="68"/>
      <c r="F15" s="68"/>
      <c r="G15" s="67"/>
      <c r="H15" s="68"/>
      <c r="I15" s="68"/>
    </row>
    <row r="16" spans="1:17" s="89" customFormat="1" ht="12.9" x14ac:dyDescent="0.5">
      <c r="A16" s="73" t="s">
        <v>243</v>
      </c>
      <c r="B16" s="67"/>
      <c r="C16" s="67"/>
      <c r="D16" s="68"/>
      <c r="E16" s="68"/>
      <c r="F16" s="68"/>
      <c r="G16" s="67"/>
      <c r="H16" s="68"/>
      <c r="I16" s="68"/>
    </row>
    <row r="17" spans="1:9" s="89" customFormat="1" ht="12.9" x14ac:dyDescent="0.5">
      <c r="A17" s="73" t="s">
        <v>244</v>
      </c>
      <c r="B17" s="67"/>
      <c r="C17" s="67"/>
      <c r="D17" s="68"/>
      <c r="E17" s="68"/>
      <c r="F17" s="68"/>
      <c r="G17" s="67"/>
      <c r="H17" s="68"/>
      <c r="I17" s="68"/>
    </row>
    <row r="18" spans="1:9" s="89" customFormat="1" ht="12.9" x14ac:dyDescent="0.5">
      <c r="A18" s="73" t="s">
        <v>245</v>
      </c>
      <c r="B18" s="67"/>
      <c r="C18" s="67"/>
      <c r="D18" s="68"/>
      <c r="E18" s="68"/>
      <c r="F18" s="68"/>
      <c r="G18" s="67"/>
      <c r="H18" s="68"/>
      <c r="I18" s="68"/>
    </row>
    <row r="19" spans="1:9" s="89" customFormat="1" ht="12.9" x14ac:dyDescent="0.5">
      <c r="A19" s="73" t="s">
        <v>246</v>
      </c>
      <c r="B19" s="67"/>
      <c r="C19" s="67"/>
      <c r="D19" s="68"/>
      <c r="E19" s="68"/>
      <c r="F19" s="68"/>
      <c r="G19" s="67"/>
      <c r="H19" s="68"/>
      <c r="I19" s="68"/>
    </row>
    <row r="20" spans="1:9" s="89" customFormat="1" ht="12.9" x14ac:dyDescent="0.5">
      <c r="A20" s="73" t="s">
        <v>247</v>
      </c>
      <c r="B20" s="67"/>
      <c r="C20" s="67"/>
      <c r="D20" s="68"/>
      <c r="E20" s="68"/>
      <c r="F20" s="68"/>
      <c r="G20" s="67"/>
      <c r="H20" s="68"/>
      <c r="I20" s="68"/>
    </row>
    <row r="21" spans="1:9" s="89" customFormat="1" ht="12.9" x14ac:dyDescent="0.5">
      <c r="A21" s="73" t="s">
        <v>248</v>
      </c>
      <c r="B21" s="67"/>
      <c r="C21" s="67"/>
      <c r="D21" s="68"/>
      <c r="E21" s="68"/>
      <c r="F21" s="68"/>
      <c r="G21" s="67"/>
      <c r="H21" s="68"/>
      <c r="I21" s="68"/>
    </row>
    <row r="22" spans="1:9" s="89" customFormat="1" ht="12.9" x14ac:dyDescent="0.5">
      <c r="A22" s="73" t="s">
        <v>249</v>
      </c>
      <c r="B22" s="67"/>
      <c r="C22" s="67"/>
      <c r="D22" s="68"/>
      <c r="E22" s="68"/>
      <c r="F22" s="68"/>
      <c r="G22" s="67"/>
      <c r="H22" s="68"/>
      <c r="I22" s="68"/>
    </row>
    <row r="23" spans="1:9" s="89" customFormat="1" ht="12.9" x14ac:dyDescent="0.5">
      <c r="A23" s="73" t="s">
        <v>250</v>
      </c>
      <c r="B23" s="67"/>
      <c r="C23" s="67"/>
      <c r="D23" s="68"/>
      <c r="E23" s="68"/>
      <c r="F23" s="68"/>
      <c r="G23" s="67"/>
      <c r="H23" s="68"/>
      <c r="I23" s="68"/>
    </row>
    <row r="24" spans="1:9" s="89" customFormat="1" ht="12.9" x14ac:dyDescent="0.5">
      <c r="A24" s="73" t="s">
        <v>251</v>
      </c>
      <c r="B24" s="67"/>
      <c r="C24" s="67"/>
      <c r="D24" s="68"/>
      <c r="E24" s="68"/>
      <c r="F24" s="68"/>
      <c r="G24" s="67"/>
      <c r="H24" s="68"/>
      <c r="I24" s="68"/>
    </row>
    <row r="25" spans="1:9" s="89" customFormat="1" ht="12.9" x14ac:dyDescent="0.5">
      <c r="A25" s="73" t="s">
        <v>252</v>
      </c>
      <c r="B25" s="67"/>
      <c r="C25" s="67"/>
      <c r="D25" s="68"/>
      <c r="E25" s="68"/>
      <c r="F25" s="68"/>
      <c r="G25" s="67"/>
      <c r="H25" s="68"/>
      <c r="I25" s="68"/>
    </row>
    <row r="26" spans="1:9" s="89" customFormat="1" ht="12.9" x14ac:dyDescent="0.5">
      <c r="A26" s="73" t="s">
        <v>253</v>
      </c>
      <c r="B26" s="67"/>
      <c r="C26" s="67"/>
      <c r="D26" s="68"/>
      <c r="E26" s="68"/>
      <c r="F26" s="68"/>
      <c r="G26" s="67"/>
      <c r="H26" s="68"/>
      <c r="I26" s="68"/>
    </row>
    <row r="27" spans="1:9" s="89" customFormat="1" ht="12.9" x14ac:dyDescent="0.5">
      <c r="A27" s="73" t="s">
        <v>254</v>
      </c>
      <c r="B27" s="67"/>
      <c r="C27" s="67"/>
      <c r="D27" s="68"/>
      <c r="E27" s="68"/>
      <c r="F27" s="68"/>
      <c r="G27" s="67"/>
      <c r="H27" s="68"/>
      <c r="I27" s="68"/>
    </row>
    <row r="28" spans="1:9" s="89" customFormat="1" ht="12.9" x14ac:dyDescent="0.5">
      <c r="A28" s="73" t="s">
        <v>255</v>
      </c>
      <c r="B28" s="67"/>
      <c r="C28" s="67"/>
      <c r="D28" s="68"/>
      <c r="E28" s="68"/>
      <c r="F28" s="68"/>
      <c r="G28" s="67"/>
      <c r="H28" s="68"/>
      <c r="I28" s="68"/>
    </row>
    <row r="29" spans="1:9" s="89" customFormat="1" ht="12.9" x14ac:dyDescent="0.5">
      <c r="A29" s="73" t="s">
        <v>256</v>
      </c>
      <c r="B29" s="67"/>
      <c r="C29" s="67"/>
      <c r="D29" s="68"/>
      <c r="E29" s="68"/>
      <c r="F29" s="68"/>
      <c r="G29" s="67"/>
      <c r="H29" s="68"/>
      <c r="I29" s="68"/>
    </row>
    <row r="30" spans="1:9" s="89" customFormat="1" ht="12.9" x14ac:dyDescent="0.5">
      <c r="A30" s="73" t="s">
        <v>257</v>
      </c>
      <c r="B30" s="67"/>
      <c r="C30" s="67"/>
      <c r="D30" s="68"/>
      <c r="E30" s="68"/>
      <c r="F30" s="68"/>
      <c r="G30" s="67"/>
      <c r="H30" s="68"/>
      <c r="I30" s="68"/>
    </row>
    <row r="31" spans="1:9" s="89" customFormat="1" ht="12.9" x14ac:dyDescent="0.5">
      <c r="A31" s="73" t="s">
        <v>258</v>
      </c>
      <c r="B31" s="67"/>
      <c r="C31" s="67"/>
      <c r="D31" s="68"/>
      <c r="E31" s="68"/>
      <c r="F31" s="68"/>
      <c r="G31" s="67"/>
      <c r="H31" s="68"/>
      <c r="I31" s="68"/>
    </row>
    <row r="32" spans="1:9" s="89" customFormat="1" ht="12.9" x14ac:dyDescent="0.5">
      <c r="A32" s="73" t="s">
        <v>259</v>
      </c>
      <c r="B32" s="67"/>
      <c r="C32" s="67"/>
      <c r="D32" s="68"/>
      <c r="E32" s="68"/>
      <c r="F32" s="68"/>
      <c r="G32" s="67"/>
      <c r="H32" s="68"/>
      <c r="I32" s="68"/>
    </row>
  </sheetData>
  <conditionalFormatting sqref="B3:I32">
    <cfRule type="expression" dxfId="73" priority="14" stopIfTrue="1">
      <formula>$H3="Closed"</formula>
    </cfRule>
  </conditionalFormatting>
  <dataValidations count="2">
    <dataValidation type="list" allowBlank="1" showInputMessage="1" showErrorMessage="1" sqref="H3:H32" xr:uid="{00000000-0002-0000-0300-000000000000}">
      <formula1>"Action required, Decision required, Clarification required, Monitor, Escalate, Escalated, Closed"</formula1>
    </dataValidation>
    <dataValidation type="list" allowBlank="1" showInputMessage="1" showErrorMessage="1" sqref="C3:C32" xr:uid="{068C1185-471E-4811-A610-B2740428BA92}">
      <formula1>"Assumption, Constraint"</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Header>&amp;C&amp;A</oddHeader>
    <oddFooter>&amp;LPrinted &amp;D&amp;C&amp;F&amp;R&amp;P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L32"/>
  <sheetViews>
    <sheetView showGridLines="0" zoomScale="80" zoomScaleNormal="80" workbookViewId="0">
      <selection activeCell="G3" activeCellId="1" sqref="B3:B32 G3:G32"/>
    </sheetView>
  </sheetViews>
  <sheetFormatPr defaultColWidth="8.7890625" defaultRowHeight="14.4" x14ac:dyDescent="0.55000000000000004"/>
  <cols>
    <col min="1" max="1" width="5.1015625" customWidth="1"/>
    <col min="2" max="2" width="11.5234375" customWidth="1"/>
    <col min="3" max="3" width="15.7890625" customWidth="1"/>
    <col min="4" max="4" width="28.1015625" customWidth="1"/>
    <col min="5" max="5" width="34.1015625" customWidth="1"/>
    <col min="6" max="6" width="37" customWidth="1"/>
    <col min="7" max="7" width="11.5234375" customWidth="1"/>
    <col min="8" max="8" width="19.7890625" customWidth="1"/>
    <col min="9" max="9" width="37.47265625" customWidth="1"/>
    <col min="10" max="10" width="32.26171875" customWidth="1"/>
    <col min="11" max="11" width="19.5234375" customWidth="1"/>
    <col min="12" max="12" width="25.5234375" customWidth="1"/>
  </cols>
  <sheetData>
    <row r="1" spans="1:12" ht="41.1" customHeight="1" x14ac:dyDescent="0.95">
      <c r="A1" s="108" t="s">
        <v>295</v>
      </c>
      <c r="B1" s="6"/>
      <c r="C1" s="6"/>
      <c r="D1" s="6"/>
      <c r="E1" s="6"/>
      <c r="F1" s="6"/>
      <c r="G1" s="6"/>
      <c r="H1" s="6"/>
      <c r="I1" s="6"/>
      <c r="J1" s="6"/>
      <c r="K1" s="6"/>
      <c r="L1" s="6"/>
    </row>
    <row r="2" spans="1:12" s="5" customFormat="1" ht="57.6" x14ac:dyDescent="0.55000000000000004">
      <c r="A2" s="52" t="s">
        <v>14</v>
      </c>
      <c r="B2" s="52" t="s">
        <v>12</v>
      </c>
      <c r="C2" s="52" t="s">
        <v>13</v>
      </c>
      <c r="D2" s="52" t="s">
        <v>65</v>
      </c>
      <c r="E2" s="53" t="s">
        <v>54</v>
      </c>
      <c r="F2" s="53" t="s">
        <v>55</v>
      </c>
      <c r="G2" s="54" t="s">
        <v>3</v>
      </c>
      <c r="H2" s="55" t="s">
        <v>11</v>
      </c>
      <c r="I2" s="53" t="s">
        <v>291</v>
      </c>
      <c r="J2" s="53" t="s">
        <v>57</v>
      </c>
      <c r="K2" s="53" t="s">
        <v>56</v>
      </c>
      <c r="L2" s="53" t="s">
        <v>15</v>
      </c>
    </row>
    <row r="3" spans="1:12" s="65" customFormat="1" ht="12.9" x14ac:dyDescent="0.5">
      <c r="A3" s="66" t="s">
        <v>261</v>
      </c>
      <c r="B3" s="67"/>
      <c r="C3" s="68"/>
      <c r="D3" s="68"/>
      <c r="E3" s="68"/>
      <c r="F3" s="68"/>
      <c r="G3" s="67"/>
      <c r="H3" s="68"/>
      <c r="I3" s="68"/>
      <c r="J3" s="68"/>
      <c r="K3" s="68"/>
      <c r="L3" s="68"/>
    </row>
    <row r="4" spans="1:12" s="65" customFormat="1" ht="12.9" x14ac:dyDescent="0.5">
      <c r="A4" s="66" t="s">
        <v>262</v>
      </c>
      <c r="B4" s="67"/>
      <c r="C4" s="68"/>
      <c r="D4" s="68"/>
      <c r="E4" s="68"/>
      <c r="F4" s="68"/>
      <c r="G4" s="67"/>
      <c r="H4" s="68"/>
      <c r="I4" s="68"/>
      <c r="J4" s="68"/>
      <c r="K4" s="68"/>
      <c r="L4" s="68"/>
    </row>
    <row r="5" spans="1:12" s="65" customFormat="1" ht="12.9" x14ac:dyDescent="0.5">
      <c r="A5" s="66" t="s">
        <v>263</v>
      </c>
      <c r="B5" s="67"/>
      <c r="C5" s="68"/>
      <c r="D5" s="68"/>
      <c r="E5" s="68"/>
      <c r="F5" s="68"/>
      <c r="G5" s="67"/>
      <c r="H5" s="68"/>
      <c r="I5" s="68"/>
      <c r="J5" s="68"/>
      <c r="K5" s="68"/>
      <c r="L5" s="68"/>
    </row>
    <row r="6" spans="1:12" s="65" customFormat="1" ht="12.9" x14ac:dyDescent="0.5">
      <c r="A6" s="66" t="s">
        <v>264</v>
      </c>
      <c r="B6" s="67"/>
      <c r="C6" s="68"/>
      <c r="D6" s="68"/>
      <c r="E6" s="68"/>
      <c r="F6" s="68"/>
      <c r="G6" s="67"/>
      <c r="H6" s="68"/>
      <c r="I6" s="68"/>
      <c r="J6" s="68"/>
      <c r="K6" s="68"/>
      <c r="L6" s="68"/>
    </row>
    <row r="7" spans="1:12" s="65" customFormat="1" ht="12.9" x14ac:dyDescent="0.5">
      <c r="A7" s="66" t="s">
        <v>265</v>
      </c>
      <c r="B7" s="67"/>
      <c r="C7" s="68"/>
      <c r="D7" s="68"/>
      <c r="E7" s="68"/>
      <c r="F7" s="68"/>
      <c r="G7" s="67"/>
      <c r="H7" s="68"/>
      <c r="I7" s="68"/>
      <c r="J7" s="68"/>
      <c r="K7" s="68"/>
      <c r="L7" s="68"/>
    </row>
    <row r="8" spans="1:12" s="65" customFormat="1" ht="12.9" x14ac:dyDescent="0.5">
      <c r="A8" s="66" t="s">
        <v>266</v>
      </c>
      <c r="B8" s="67"/>
      <c r="C8" s="68"/>
      <c r="D8" s="68"/>
      <c r="E8" s="68"/>
      <c r="F8" s="68"/>
      <c r="G8" s="67"/>
      <c r="H8" s="68"/>
      <c r="I8" s="68"/>
      <c r="J8" s="68"/>
      <c r="K8" s="68"/>
      <c r="L8" s="68"/>
    </row>
    <row r="9" spans="1:12" s="65" customFormat="1" ht="12.9" x14ac:dyDescent="0.5">
      <c r="A9" s="66" t="s">
        <v>267</v>
      </c>
      <c r="B9" s="67"/>
      <c r="C9" s="68"/>
      <c r="D9" s="68"/>
      <c r="E9" s="68"/>
      <c r="F9" s="68"/>
      <c r="G9" s="67"/>
      <c r="H9" s="68"/>
      <c r="I9" s="68"/>
      <c r="J9" s="68"/>
      <c r="K9" s="68"/>
      <c r="L9" s="68"/>
    </row>
    <row r="10" spans="1:12" s="65" customFormat="1" ht="12.9" x14ac:dyDescent="0.5">
      <c r="A10" s="66" t="s">
        <v>268</v>
      </c>
      <c r="B10" s="67"/>
      <c r="C10" s="68"/>
      <c r="D10" s="68"/>
      <c r="E10" s="68"/>
      <c r="F10" s="68"/>
      <c r="G10" s="67"/>
      <c r="H10" s="68"/>
      <c r="I10" s="68"/>
      <c r="J10" s="68"/>
      <c r="K10" s="68"/>
      <c r="L10" s="68"/>
    </row>
    <row r="11" spans="1:12" s="65" customFormat="1" ht="12.9" x14ac:dyDescent="0.5">
      <c r="A11" s="66" t="s">
        <v>269</v>
      </c>
      <c r="B11" s="67"/>
      <c r="C11" s="68"/>
      <c r="D11" s="68"/>
      <c r="E11" s="68"/>
      <c r="F11" s="68"/>
      <c r="G11" s="67"/>
      <c r="H11" s="68"/>
      <c r="I11" s="68"/>
      <c r="J11" s="68"/>
      <c r="K11" s="68"/>
      <c r="L11" s="68"/>
    </row>
    <row r="12" spans="1:12" s="65" customFormat="1" ht="12.9" x14ac:dyDescent="0.5">
      <c r="A12" s="66" t="s">
        <v>270</v>
      </c>
      <c r="B12" s="67"/>
      <c r="C12" s="68"/>
      <c r="D12" s="68"/>
      <c r="E12" s="68"/>
      <c r="F12" s="68"/>
      <c r="G12" s="67"/>
      <c r="H12" s="68"/>
      <c r="I12" s="68"/>
      <c r="J12" s="68"/>
      <c r="K12" s="68"/>
      <c r="L12" s="68"/>
    </row>
    <row r="13" spans="1:12" s="65" customFormat="1" ht="12.9" x14ac:dyDescent="0.5">
      <c r="A13" s="66" t="s">
        <v>271</v>
      </c>
      <c r="B13" s="67"/>
      <c r="C13" s="68"/>
      <c r="D13" s="68"/>
      <c r="E13" s="68"/>
      <c r="F13" s="68"/>
      <c r="G13" s="67"/>
      <c r="H13" s="68"/>
      <c r="I13" s="68"/>
      <c r="J13" s="68"/>
      <c r="K13" s="68"/>
      <c r="L13" s="68"/>
    </row>
    <row r="14" spans="1:12" s="65" customFormat="1" ht="12.9" x14ac:dyDescent="0.5">
      <c r="A14" s="66" t="s">
        <v>272</v>
      </c>
      <c r="B14" s="67"/>
      <c r="C14" s="68"/>
      <c r="D14" s="68"/>
      <c r="E14" s="68"/>
      <c r="F14" s="68"/>
      <c r="G14" s="67"/>
      <c r="H14" s="68"/>
      <c r="I14" s="68"/>
      <c r="J14" s="68"/>
      <c r="K14" s="68"/>
      <c r="L14" s="68"/>
    </row>
    <row r="15" spans="1:12" s="65" customFormat="1" ht="12.9" x14ac:dyDescent="0.5">
      <c r="A15" s="66" t="s">
        <v>273</v>
      </c>
      <c r="B15" s="67"/>
      <c r="C15" s="68"/>
      <c r="D15" s="68"/>
      <c r="E15" s="68"/>
      <c r="F15" s="68"/>
      <c r="G15" s="67"/>
      <c r="H15" s="68"/>
      <c r="I15" s="68"/>
      <c r="J15" s="68"/>
      <c r="K15" s="68"/>
      <c r="L15" s="68"/>
    </row>
    <row r="16" spans="1:12" s="65" customFormat="1" ht="12.9" x14ac:dyDescent="0.5">
      <c r="A16" s="66" t="s">
        <v>274</v>
      </c>
      <c r="B16" s="67"/>
      <c r="C16" s="68"/>
      <c r="D16" s="68"/>
      <c r="E16" s="68"/>
      <c r="F16" s="68"/>
      <c r="G16" s="67"/>
      <c r="H16" s="68"/>
      <c r="I16" s="68"/>
      <c r="J16" s="68"/>
      <c r="K16" s="68"/>
      <c r="L16" s="68"/>
    </row>
    <row r="17" spans="1:12" s="65" customFormat="1" ht="12.9" x14ac:dyDescent="0.5">
      <c r="A17" s="66" t="s">
        <v>275</v>
      </c>
      <c r="B17" s="67"/>
      <c r="C17" s="68"/>
      <c r="D17" s="68"/>
      <c r="E17" s="68"/>
      <c r="F17" s="68"/>
      <c r="G17" s="67"/>
      <c r="H17" s="68"/>
      <c r="I17" s="68"/>
      <c r="J17" s="68"/>
      <c r="K17" s="68"/>
      <c r="L17" s="68"/>
    </row>
    <row r="18" spans="1:12" s="65" customFormat="1" ht="12.9" x14ac:dyDescent="0.5">
      <c r="A18" s="66" t="s">
        <v>276</v>
      </c>
      <c r="B18" s="67"/>
      <c r="C18" s="68"/>
      <c r="D18" s="68"/>
      <c r="E18" s="68"/>
      <c r="F18" s="68"/>
      <c r="G18" s="67"/>
      <c r="H18" s="68"/>
      <c r="I18" s="68"/>
      <c r="J18" s="68"/>
      <c r="K18" s="68"/>
      <c r="L18" s="68"/>
    </row>
    <row r="19" spans="1:12" s="65" customFormat="1" ht="12.9" x14ac:dyDescent="0.5">
      <c r="A19" s="66" t="s">
        <v>277</v>
      </c>
      <c r="B19" s="67"/>
      <c r="C19" s="68"/>
      <c r="D19" s="68"/>
      <c r="E19" s="68"/>
      <c r="F19" s="68"/>
      <c r="G19" s="67"/>
      <c r="H19" s="68"/>
      <c r="I19" s="68"/>
      <c r="J19" s="68"/>
      <c r="K19" s="68"/>
      <c r="L19" s="68"/>
    </row>
    <row r="20" spans="1:12" s="65" customFormat="1" ht="12.9" x14ac:dyDescent="0.5">
      <c r="A20" s="66" t="s">
        <v>278</v>
      </c>
      <c r="B20" s="67"/>
      <c r="C20" s="68"/>
      <c r="D20" s="68"/>
      <c r="E20" s="68"/>
      <c r="F20" s="68"/>
      <c r="G20" s="67"/>
      <c r="H20" s="68"/>
      <c r="I20" s="68"/>
      <c r="J20" s="68"/>
      <c r="K20" s="68"/>
      <c r="L20" s="68"/>
    </row>
    <row r="21" spans="1:12" s="65" customFormat="1" ht="12.9" x14ac:dyDescent="0.5">
      <c r="A21" s="66" t="s">
        <v>279</v>
      </c>
      <c r="B21" s="67"/>
      <c r="C21" s="68"/>
      <c r="D21" s="68"/>
      <c r="E21" s="68"/>
      <c r="F21" s="68"/>
      <c r="G21" s="67"/>
      <c r="H21" s="68"/>
      <c r="I21" s="68"/>
      <c r="J21" s="68"/>
      <c r="K21" s="68"/>
      <c r="L21" s="68"/>
    </row>
    <row r="22" spans="1:12" s="65" customFormat="1" ht="12.9" x14ac:dyDescent="0.5">
      <c r="A22" s="66" t="s">
        <v>280</v>
      </c>
      <c r="B22" s="67"/>
      <c r="C22" s="68"/>
      <c r="D22" s="68"/>
      <c r="E22" s="68"/>
      <c r="F22" s="68"/>
      <c r="G22" s="67"/>
      <c r="H22" s="68"/>
      <c r="I22" s="68"/>
      <c r="J22" s="68"/>
      <c r="K22" s="68"/>
      <c r="L22" s="68"/>
    </row>
    <row r="23" spans="1:12" s="65" customFormat="1" ht="12.9" x14ac:dyDescent="0.5">
      <c r="A23" s="66" t="s">
        <v>281</v>
      </c>
      <c r="B23" s="67"/>
      <c r="C23" s="68"/>
      <c r="D23" s="68"/>
      <c r="E23" s="68"/>
      <c r="F23" s="68"/>
      <c r="G23" s="67"/>
      <c r="H23" s="68"/>
      <c r="I23" s="68"/>
      <c r="J23" s="68"/>
      <c r="K23" s="68"/>
      <c r="L23" s="68"/>
    </row>
    <row r="24" spans="1:12" s="65" customFormat="1" ht="12.9" x14ac:dyDescent="0.5">
      <c r="A24" s="66" t="s">
        <v>282</v>
      </c>
      <c r="B24" s="67"/>
      <c r="C24" s="68"/>
      <c r="D24" s="68"/>
      <c r="E24" s="68"/>
      <c r="F24" s="68"/>
      <c r="G24" s="67"/>
      <c r="H24" s="68"/>
      <c r="I24" s="68"/>
      <c r="J24" s="68"/>
      <c r="K24" s="68"/>
      <c r="L24" s="68"/>
    </row>
    <row r="25" spans="1:12" s="65" customFormat="1" ht="12.9" x14ac:dyDescent="0.5">
      <c r="A25" s="66" t="s">
        <v>283</v>
      </c>
      <c r="B25" s="67"/>
      <c r="C25" s="68"/>
      <c r="D25" s="68"/>
      <c r="E25" s="68"/>
      <c r="F25" s="68"/>
      <c r="G25" s="67"/>
      <c r="H25" s="68"/>
      <c r="I25" s="68"/>
      <c r="J25" s="68"/>
      <c r="K25" s="68"/>
      <c r="L25" s="68"/>
    </row>
    <row r="26" spans="1:12" s="65" customFormat="1" ht="12.9" x14ac:dyDescent="0.5">
      <c r="A26" s="66" t="s">
        <v>284</v>
      </c>
      <c r="B26" s="67"/>
      <c r="C26" s="68"/>
      <c r="D26" s="68"/>
      <c r="E26" s="68"/>
      <c r="F26" s="68"/>
      <c r="G26" s="67"/>
      <c r="H26" s="68"/>
      <c r="I26" s="68"/>
      <c r="J26" s="68"/>
      <c r="K26" s="68"/>
      <c r="L26" s="68"/>
    </row>
    <row r="27" spans="1:12" s="65" customFormat="1" ht="12.9" x14ac:dyDescent="0.5">
      <c r="A27" s="66" t="s">
        <v>285</v>
      </c>
      <c r="B27" s="67"/>
      <c r="C27" s="68"/>
      <c r="D27" s="68"/>
      <c r="E27" s="68"/>
      <c r="F27" s="68"/>
      <c r="G27" s="67"/>
      <c r="H27" s="68"/>
      <c r="I27" s="68"/>
      <c r="J27" s="68"/>
      <c r="K27" s="68"/>
      <c r="L27" s="68"/>
    </row>
    <row r="28" spans="1:12" s="65" customFormat="1" ht="12.9" x14ac:dyDescent="0.5">
      <c r="A28" s="66" t="s">
        <v>286</v>
      </c>
      <c r="B28" s="67"/>
      <c r="C28" s="68"/>
      <c r="D28" s="68"/>
      <c r="E28" s="68"/>
      <c r="F28" s="68"/>
      <c r="G28" s="67"/>
      <c r="H28" s="68"/>
      <c r="I28" s="68"/>
      <c r="J28" s="68"/>
      <c r="K28" s="68"/>
      <c r="L28" s="68"/>
    </row>
    <row r="29" spans="1:12" s="65" customFormat="1" ht="12.9" x14ac:dyDescent="0.5">
      <c r="A29" s="66" t="s">
        <v>287</v>
      </c>
      <c r="B29" s="67"/>
      <c r="C29" s="68"/>
      <c r="D29" s="68"/>
      <c r="E29" s="68"/>
      <c r="F29" s="68"/>
      <c r="G29" s="67"/>
      <c r="H29" s="68"/>
      <c r="I29" s="68"/>
      <c r="J29" s="68"/>
      <c r="K29" s="68"/>
      <c r="L29" s="68"/>
    </row>
    <row r="30" spans="1:12" s="65" customFormat="1" ht="12.9" x14ac:dyDescent="0.5">
      <c r="A30" s="66" t="s">
        <v>288</v>
      </c>
      <c r="B30" s="67"/>
      <c r="C30" s="68"/>
      <c r="D30" s="68"/>
      <c r="E30" s="68"/>
      <c r="F30" s="68"/>
      <c r="G30" s="67"/>
      <c r="H30" s="68"/>
      <c r="I30" s="68"/>
      <c r="J30" s="68"/>
      <c r="K30" s="68"/>
      <c r="L30" s="68"/>
    </row>
    <row r="31" spans="1:12" s="65" customFormat="1" ht="12.9" x14ac:dyDescent="0.5">
      <c r="A31" s="66" t="s">
        <v>289</v>
      </c>
      <c r="B31" s="67"/>
      <c r="C31" s="68"/>
      <c r="D31" s="68"/>
      <c r="E31" s="68"/>
      <c r="F31" s="68"/>
      <c r="G31" s="67"/>
      <c r="H31" s="68"/>
      <c r="I31" s="68"/>
      <c r="J31" s="68"/>
      <c r="K31" s="68"/>
      <c r="L31" s="68"/>
    </row>
    <row r="32" spans="1:12" s="65" customFormat="1" ht="12.9" x14ac:dyDescent="0.5">
      <c r="A32" s="66" t="s">
        <v>290</v>
      </c>
      <c r="B32" s="67"/>
      <c r="C32" s="68"/>
      <c r="D32" s="68"/>
      <c r="E32" s="68"/>
      <c r="F32" s="68"/>
      <c r="G32" s="67"/>
      <c r="H32" s="68"/>
      <c r="I32" s="68"/>
      <c r="J32" s="68"/>
      <c r="K32" s="68"/>
      <c r="L32" s="68"/>
    </row>
  </sheetData>
  <conditionalFormatting sqref="B3:L32">
    <cfRule type="expression" dxfId="72" priority="1" stopIfTrue="1">
      <formula>$H3="Closed"</formula>
    </cfRule>
  </conditionalFormatting>
  <dataValidations count="1">
    <dataValidation type="list" allowBlank="1" showInputMessage="1" showErrorMessage="1" sqref="H3:H32" xr:uid="{00000000-0002-0000-0900-000000000000}">
      <formula1>"Action required, Decision required, Clarification required, Monitor, Escalate, Escalated, Closed"</formula1>
    </dataValidation>
  </dataValidations>
  <pageMargins left="0.70866141732283472" right="0.70866141732283472" top="0.74803149606299213" bottom="0.74803149606299213" header="0.31496062992125984" footer="0.31496062992125984"/>
  <pageSetup paperSize="9" scale="52" fitToHeight="0" orientation="landscape" r:id="rId1"/>
  <headerFooter>
    <oddHeader>&amp;C&amp;A</oddHeader>
    <oddFooter>&amp;LPrinted &amp;D&amp;C&amp;F&amp;R&amp;P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H41"/>
  <sheetViews>
    <sheetView zoomScaleNormal="100" workbookViewId="0">
      <selection activeCell="H17" sqref="H17"/>
    </sheetView>
  </sheetViews>
  <sheetFormatPr defaultRowHeight="14.4" x14ac:dyDescent="0.55000000000000004"/>
  <cols>
    <col min="1" max="1" width="20.15625" bestFit="1" customWidth="1"/>
    <col min="2" max="6" width="20.15625" customWidth="1"/>
  </cols>
  <sheetData>
    <row r="1" spans="1:8" ht="28.8" x14ac:dyDescent="0.55000000000000004">
      <c r="A1" s="21"/>
      <c r="B1" s="21" t="s">
        <v>25</v>
      </c>
      <c r="C1" s="21" t="s">
        <v>20</v>
      </c>
      <c r="D1" s="21" t="s">
        <v>21</v>
      </c>
      <c r="E1" s="21" t="s">
        <v>22</v>
      </c>
      <c r="F1" s="16" t="s">
        <v>23</v>
      </c>
      <c r="G1" s="16" t="s">
        <v>29</v>
      </c>
      <c r="H1" s="16" t="s">
        <v>24</v>
      </c>
    </row>
    <row r="2" spans="1:8" x14ac:dyDescent="0.55000000000000004">
      <c r="A2" s="22" t="s">
        <v>18</v>
      </c>
      <c r="B2" s="22">
        <f>COUNTIF(Risks[Current status],A2)</f>
        <v>0</v>
      </c>
      <c r="C2" s="23">
        <f>COUNTIF(Actions[Current status],A2)</f>
        <v>0</v>
      </c>
      <c r="D2" s="23">
        <f>COUNTIF(Decisions[Current status],A2)</f>
        <v>0</v>
      </c>
      <c r="E2" s="23">
        <f>COUNTIF(Issues[Current status],A2)</f>
        <v>0</v>
      </c>
      <c r="F2" s="23">
        <f>COUNTIF(Changes[Current status],A2)</f>
        <v>0</v>
      </c>
      <c r="G2" s="23">
        <f>COUNTIF(Assumptions[Current status],A2)</f>
        <v>0</v>
      </c>
      <c r="H2" s="23">
        <f>COUNTIF(LessonsLearned[Current status],A2)</f>
        <v>0</v>
      </c>
    </row>
    <row r="3" spans="1:8" x14ac:dyDescent="0.55000000000000004">
      <c r="A3" s="22" t="s">
        <v>26</v>
      </c>
      <c r="B3" s="22">
        <f>COUNTIF(Risks[Current status],A3)</f>
        <v>0</v>
      </c>
      <c r="C3" s="23">
        <f>COUNTIF(Actions[Current status],A3)</f>
        <v>0</v>
      </c>
      <c r="D3" s="23">
        <f>COUNTIF(Decisions[Current status],A3)</f>
        <v>0</v>
      </c>
      <c r="E3" s="23">
        <f>COUNTIF(Issues[Current status],A3)</f>
        <v>0</v>
      </c>
      <c r="F3" s="23">
        <f>COUNTIF(Changes[Current status],A3)</f>
        <v>0</v>
      </c>
      <c r="G3" s="23">
        <f>COUNTIF(Assumptions[Current status],A3)</f>
        <v>0</v>
      </c>
      <c r="H3" s="23">
        <f>COUNTIF(LessonsLearned[Current status],A3)</f>
        <v>0</v>
      </c>
    </row>
    <row r="4" spans="1:8" x14ac:dyDescent="0.55000000000000004">
      <c r="A4" s="22" t="s">
        <v>312</v>
      </c>
      <c r="B4" s="22">
        <f>COUNTIF(Risks[Current status],A4)</f>
        <v>0</v>
      </c>
      <c r="C4" s="23">
        <f>COUNTIF(Actions[Current status],A4)</f>
        <v>0</v>
      </c>
      <c r="D4" s="23">
        <f>COUNTIF(Decisions[Current status],A4)</f>
        <v>0</v>
      </c>
      <c r="E4" s="23">
        <f>COUNTIF(Issues[Current status],A4)</f>
        <v>0</v>
      </c>
      <c r="F4" s="23">
        <f>COUNTIF(Changes[Current status],A4)</f>
        <v>0</v>
      </c>
      <c r="G4" s="23">
        <f>COUNTIF(Assumptions[Current status],A4)</f>
        <v>0</v>
      </c>
      <c r="H4" s="23">
        <f>COUNTIF(LessonsLearned[Current status],A4)</f>
        <v>0</v>
      </c>
    </row>
    <row r="5" spans="1:8" ht="14.7" thickBot="1" x14ac:dyDescent="0.6">
      <c r="A5" s="30" t="s">
        <v>68</v>
      </c>
      <c r="B5" s="30">
        <f>COUNTIF(Risks[Current status],A5)</f>
        <v>0</v>
      </c>
      <c r="C5" s="31">
        <f>COUNTIF(Actions[Current status],A5)</f>
        <v>0</v>
      </c>
      <c r="D5" s="31">
        <f>COUNTIF(Decisions[Current status],A5)</f>
        <v>0</v>
      </c>
      <c r="E5" s="31">
        <f>COUNTIF(Issues[Current status],A5)</f>
        <v>0</v>
      </c>
      <c r="F5" s="31">
        <f>COUNTIF(Changes[Current status],A5)</f>
        <v>0</v>
      </c>
      <c r="G5" s="31">
        <f>COUNTIF(Assumptions[Current status],A5)</f>
        <v>0</v>
      </c>
      <c r="H5" s="31">
        <f>COUNTIF(LessonsLearned[Current status],A5)</f>
        <v>0</v>
      </c>
    </row>
    <row r="6" spans="1:8" x14ac:dyDescent="0.55000000000000004">
      <c r="A6" s="22" t="s">
        <v>27</v>
      </c>
      <c r="B6" s="22">
        <f>COUNTIF(Risks[Current status],A6)</f>
        <v>0</v>
      </c>
      <c r="C6" s="23">
        <f>COUNTIF(Actions[Current status],A6)</f>
        <v>0</v>
      </c>
      <c r="D6" s="23">
        <f>COUNTIF(Decisions[Current status],A6)</f>
        <v>0</v>
      </c>
      <c r="E6" s="23">
        <f>COUNTIF(Issues[Current status],A6)</f>
        <v>0</v>
      </c>
      <c r="F6" s="23">
        <f>COUNTIF(Changes[Current status],A6)</f>
        <v>0</v>
      </c>
      <c r="G6" s="23">
        <f>COUNTIF(Assumptions[Current status],A6)</f>
        <v>0</v>
      </c>
      <c r="H6" s="23">
        <f>COUNTIF(LessonsLearned[Current status],A6)</f>
        <v>0</v>
      </c>
    </row>
    <row r="7" spans="1:8" x14ac:dyDescent="0.55000000000000004">
      <c r="A7" s="24" t="s">
        <v>28</v>
      </c>
      <c r="B7" s="22">
        <f>COUNTIF(Risks[Current status],A7)</f>
        <v>0</v>
      </c>
      <c r="C7" s="23">
        <f>COUNTIF(Actions[Current status],A7)</f>
        <v>0</v>
      </c>
      <c r="D7" s="23">
        <f>COUNTIF(Decisions[Current status],A7)</f>
        <v>0</v>
      </c>
      <c r="E7" s="23">
        <f>COUNTIF(Issues[Current status],A7)</f>
        <v>0</v>
      </c>
      <c r="F7" s="23">
        <f>COUNTIF(Changes[Current status],A7)</f>
        <v>0</v>
      </c>
      <c r="G7" s="23">
        <f>COUNTIF(Assumptions[Current status],A7)</f>
        <v>0</v>
      </c>
      <c r="H7" s="23">
        <f>COUNTIF(LessonsLearned[Current status],A7)</f>
        <v>0</v>
      </c>
    </row>
    <row r="8" spans="1:8" x14ac:dyDescent="0.55000000000000004">
      <c r="A8" s="24" t="s">
        <v>19</v>
      </c>
      <c r="B8" s="22">
        <f>COUNTIF(Risks[Current status],A8)</f>
        <v>0</v>
      </c>
      <c r="C8" s="23">
        <f>COUNTIF(Actions[Current status],A8)</f>
        <v>0</v>
      </c>
      <c r="D8" s="23">
        <f>COUNTIF(Decisions[Current status],A8)</f>
        <v>0</v>
      </c>
      <c r="E8" s="23">
        <f>COUNTIF(Issues[Current status],A8)</f>
        <v>0</v>
      </c>
      <c r="F8" s="23">
        <f>COUNTIF(Changes[Current status],A8)</f>
        <v>0</v>
      </c>
      <c r="G8" s="23">
        <f>COUNTIF(Assumptions[Current status],A8)</f>
        <v>0</v>
      </c>
      <c r="H8" s="23">
        <f>COUNTIF(LessonsLearned[Current status],A8)</f>
        <v>0</v>
      </c>
    </row>
    <row r="11" spans="1:8" x14ac:dyDescent="0.55000000000000004">
      <c r="A11" s="137" t="s">
        <v>329</v>
      </c>
    </row>
    <row r="12" spans="1:8" x14ac:dyDescent="0.55000000000000004">
      <c r="D12" s="35" t="s">
        <v>33</v>
      </c>
      <c r="E12" s="35"/>
      <c r="F12" s="35"/>
      <c r="G12" s="35"/>
      <c r="H12" s="35"/>
    </row>
    <row r="13" spans="1:8" x14ac:dyDescent="0.55000000000000004">
      <c r="A13" s="36" t="s">
        <v>32</v>
      </c>
      <c r="B13" s="36"/>
      <c r="C13" s="36"/>
      <c r="D13" s="35" t="s">
        <v>39</v>
      </c>
      <c r="E13" s="35" t="s">
        <v>40</v>
      </c>
      <c r="F13" s="35" t="s">
        <v>41</v>
      </c>
      <c r="G13" s="35" t="s">
        <v>42</v>
      </c>
      <c r="H13" s="35" t="s">
        <v>43</v>
      </c>
    </row>
    <row r="14" spans="1:8" x14ac:dyDescent="0.55000000000000004">
      <c r="A14" s="36"/>
      <c r="B14" s="36"/>
      <c r="C14" s="36" t="s">
        <v>34</v>
      </c>
      <c r="D14" s="38" t="s">
        <v>45</v>
      </c>
      <c r="E14" s="38" t="s">
        <v>45</v>
      </c>
      <c r="F14" s="39" t="s">
        <v>46</v>
      </c>
      <c r="G14" s="40" t="s">
        <v>47</v>
      </c>
      <c r="H14" s="40" t="s">
        <v>47</v>
      </c>
    </row>
    <row r="15" spans="1:8" x14ac:dyDescent="0.55000000000000004">
      <c r="A15" s="36"/>
      <c r="B15" s="36"/>
      <c r="C15" s="36" t="s">
        <v>35</v>
      </c>
      <c r="D15" s="37" t="s">
        <v>44</v>
      </c>
      <c r="E15" s="38" t="s">
        <v>45</v>
      </c>
      <c r="F15" s="39" t="s">
        <v>46</v>
      </c>
      <c r="G15" s="39" t="s">
        <v>46</v>
      </c>
      <c r="H15" s="40" t="s">
        <v>47</v>
      </c>
    </row>
    <row r="16" spans="1:8" x14ac:dyDescent="0.55000000000000004">
      <c r="A16" s="36"/>
      <c r="B16" s="36"/>
      <c r="C16" s="36" t="s">
        <v>36</v>
      </c>
      <c r="D16" s="37" t="s">
        <v>44</v>
      </c>
      <c r="E16" s="37" t="s">
        <v>44</v>
      </c>
      <c r="F16" s="38" t="s">
        <v>45</v>
      </c>
      <c r="G16" s="39" t="s">
        <v>46</v>
      </c>
      <c r="H16" s="40" t="s">
        <v>47</v>
      </c>
    </row>
    <row r="17" spans="1:8" x14ac:dyDescent="0.55000000000000004">
      <c r="A17" s="36"/>
      <c r="B17" s="36"/>
      <c r="C17" s="36" t="s">
        <v>37</v>
      </c>
      <c r="D17" s="37" t="s">
        <v>44</v>
      </c>
      <c r="E17" s="37" t="s">
        <v>44</v>
      </c>
      <c r="F17" s="38" t="s">
        <v>45</v>
      </c>
      <c r="G17" s="39" t="s">
        <v>46</v>
      </c>
      <c r="H17" s="39" t="s">
        <v>46</v>
      </c>
    </row>
    <row r="18" spans="1:8" x14ac:dyDescent="0.55000000000000004">
      <c r="A18" s="36"/>
      <c r="B18" s="36"/>
      <c r="C18" s="36" t="s">
        <v>38</v>
      </c>
      <c r="D18" s="37" t="s">
        <v>44</v>
      </c>
      <c r="E18" s="37" t="s">
        <v>44</v>
      </c>
      <c r="F18" s="38" t="s">
        <v>45</v>
      </c>
      <c r="G18" s="38" t="s">
        <v>45</v>
      </c>
      <c r="H18" s="39" t="s">
        <v>46</v>
      </c>
    </row>
    <row r="20" spans="1:8" x14ac:dyDescent="0.55000000000000004">
      <c r="A20" s="137" t="s">
        <v>318</v>
      </c>
    </row>
    <row r="21" spans="1:8" ht="14.7" thickBot="1" x14ac:dyDescent="0.6">
      <c r="A21" t="s">
        <v>368</v>
      </c>
      <c r="B21" t="s">
        <v>370</v>
      </c>
      <c r="C21" t="s">
        <v>369</v>
      </c>
    </row>
    <row r="22" spans="1:8" ht="86.1" x14ac:dyDescent="0.55000000000000004">
      <c r="A22" s="41" t="s">
        <v>47</v>
      </c>
      <c r="B22" s="44" t="s">
        <v>367</v>
      </c>
      <c r="C22" s="45" t="s">
        <v>360</v>
      </c>
    </row>
    <row r="23" spans="1:8" ht="61.5" x14ac:dyDescent="0.55000000000000004">
      <c r="A23" s="42" t="s">
        <v>46</v>
      </c>
      <c r="B23" s="32" t="s">
        <v>366</v>
      </c>
      <c r="C23" s="46" t="s">
        <v>361</v>
      </c>
      <c r="E23" s="32"/>
    </row>
    <row r="24" spans="1:8" ht="49.2" x14ac:dyDescent="0.55000000000000004">
      <c r="A24" s="42" t="s">
        <v>45</v>
      </c>
      <c r="B24" s="32" t="s">
        <v>365</v>
      </c>
      <c r="C24" s="46" t="s">
        <v>363</v>
      </c>
      <c r="E24" s="32"/>
    </row>
    <row r="25" spans="1:8" ht="37.200000000000003" thickBot="1" x14ac:dyDescent="0.6">
      <c r="A25" s="43" t="s">
        <v>44</v>
      </c>
      <c r="B25" s="47" t="s">
        <v>364</v>
      </c>
      <c r="C25" s="48" t="s">
        <v>362</v>
      </c>
      <c r="E25" s="32"/>
    </row>
    <row r="27" spans="1:8" x14ac:dyDescent="0.55000000000000004">
      <c r="A27" s="137" t="s">
        <v>317</v>
      </c>
    </row>
    <row r="28" spans="1:8" x14ac:dyDescent="0.55000000000000004">
      <c r="A28" s="136" t="s">
        <v>319</v>
      </c>
    </row>
    <row r="29" spans="1:8" x14ac:dyDescent="0.55000000000000004">
      <c r="A29" t="s">
        <v>320</v>
      </c>
    </row>
    <row r="30" spans="1:8" x14ac:dyDescent="0.55000000000000004">
      <c r="A30" t="s">
        <v>321</v>
      </c>
    </row>
    <row r="31" spans="1:8" x14ac:dyDescent="0.55000000000000004">
      <c r="A31" t="s">
        <v>322</v>
      </c>
    </row>
    <row r="32" spans="1:8" x14ac:dyDescent="0.55000000000000004">
      <c r="A32" t="s">
        <v>323</v>
      </c>
    </row>
    <row r="33" spans="1:1" x14ac:dyDescent="0.55000000000000004">
      <c r="A33" t="s">
        <v>324</v>
      </c>
    </row>
    <row r="34" spans="1:1" x14ac:dyDescent="0.55000000000000004">
      <c r="A34" t="s">
        <v>325</v>
      </c>
    </row>
    <row r="35" spans="1:1" x14ac:dyDescent="0.55000000000000004">
      <c r="A35" t="s">
        <v>326</v>
      </c>
    </row>
    <row r="36" spans="1:1" x14ac:dyDescent="0.55000000000000004">
      <c r="A36" t="s">
        <v>327</v>
      </c>
    </row>
    <row r="37" spans="1:1" x14ac:dyDescent="0.55000000000000004">
      <c r="A37" t="s">
        <v>328</v>
      </c>
    </row>
    <row r="39" spans="1:1" x14ac:dyDescent="0.55000000000000004">
      <c r="A39" s="137" t="s">
        <v>333</v>
      </c>
    </row>
    <row r="40" spans="1:1" x14ac:dyDescent="0.55000000000000004">
      <c r="A40" t="s">
        <v>331</v>
      </c>
    </row>
    <row r="41" spans="1:1" x14ac:dyDescent="0.55000000000000004">
      <c r="A41" t="s">
        <v>332</v>
      </c>
    </row>
  </sheetData>
  <conditionalFormatting sqref="B22:C25 E23:E25 A28">
    <cfRule type="cellIs" dxfId="71" priority="1" operator="equal">
      <formula>"Extreme"</formula>
    </cfRule>
    <cfRule type="cellIs" dxfId="70" priority="2" operator="equal">
      <formula>"High"</formula>
    </cfRule>
    <cfRule type="cellIs" dxfId="69" priority="3" operator="equal">
      <formula>"Medium"</formula>
    </cfRule>
    <cfRule type="cellIs" dxfId="68" priority="4" operator="equal">
      <formula>"Low"</formula>
    </cfRule>
  </conditionalFormatting>
  <pageMargins left="0.7" right="0.7" top="0.75" bottom="0.75" header="0.3" footer="0.3"/>
  <pageSetup paperSize="9" scale="96" orientation="portrait" r:id="rId1"/>
  <headerFooter>
    <oddHeader>&amp;C&amp;A</oddHeader>
    <oddFooter>&amp;LPrinted &amp;D&amp;C&amp;F&amp;R&amp;P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354F9797EC3D4E95202DD764AEC3FE" ma:contentTypeVersion="12" ma:contentTypeDescription="Create a new document." ma:contentTypeScope="" ma:versionID="a4bfb7a9349a451a5c745421671aae3f">
  <xsd:schema xmlns:xsd="http://www.w3.org/2001/XMLSchema" xmlns:xs="http://www.w3.org/2001/XMLSchema" xmlns:p="http://schemas.microsoft.com/office/2006/metadata/properties" xmlns:ns2="85766f58-2b60-44f8-b286-6cbc35e4d106" xmlns:ns3="d632c148-80c7-4174-b617-5888f64763a5" targetNamespace="http://schemas.microsoft.com/office/2006/metadata/properties" ma:root="true" ma:fieldsID="9531c256c1a4ca905b9953f6a085c200" ns2:_="" ns3:_="">
    <xsd:import namespace="85766f58-2b60-44f8-b286-6cbc35e4d106"/>
    <xsd:import namespace="d632c148-80c7-4174-b617-5888f64763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z4q9" minOccurs="0"/>
                <xsd:element ref="ns2:zjky" minOccurs="0"/>
                <xsd:element ref="ns2:l2tj" minOccurs="0"/>
                <xsd:element ref="ns2:MediaServiceOCR"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66f58-2b60-44f8-b286-6cbc35e4d1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z4q9" ma:index="15" nillable="true" ma:displayName="Person or Group" ma:list="UserInfo" ma:internalName="z4q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jky" ma:index="16" nillable="true" ma:displayName="Text" ma:internalName="zjky">
      <xsd:simpleType>
        <xsd:restriction base="dms:Text"/>
      </xsd:simpleType>
    </xsd:element>
    <xsd:element name="l2tj" ma:index="17" nillable="true" ma:displayName="Project Aspect" ma:internalName="l2tj">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32c148-80c7-4174-b617-5888f64763a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4q9 xmlns="85766f58-2b60-44f8-b286-6cbc35e4d106">
      <UserInfo>
        <DisplayName/>
        <AccountId xsi:nil="true"/>
        <AccountType/>
      </UserInfo>
    </z4q9>
    <zjky xmlns="85766f58-2b60-44f8-b286-6cbc35e4d106" xsi:nil="true"/>
    <l2tj xmlns="85766f58-2b60-44f8-b286-6cbc35e4d106" xsi:nil="true"/>
    <Hyperlink xmlns="85766f58-2b60-44f8-b286-6cbc35e4d106">
      <Url xsi:nil="true"/>
      <Description xsi:nil="true"/>
    </Hyperlink>
  </documentManagement>
</p:properties>
</file>

<file path=customXml/item4.xml>��< ? x m l   v e r s i o n = " 1 . 0 "   e n c o d i n g = " u t f - 1 6 " ? > < D a t a M a s h u p   x m l n s = " h t t p : / / s c h e m a s . m i c r o s o f t . c o m / D a t a M a s h u p " > A A A A A B c D A A B Q S w M E F A A C A A g A N 2 I 9 T 9 M d Z 2 i n A A A A + A A A A B I A H A B D b 2 5 m a W c v U G F j a 2 F n Z S 5 4 b W w g o h g A K K A U A A A A A A A A A A A A A A A A A A A A A A A A A A A A h Y 8 x D o I w G E a v Q r r T l g p q y E + J c Z X E x G h c G 6 j Q C M X Q Y r m b g 0 f y C p I o 6 u b 4 v b z h f Y / b H d K h q b 2 r 7 I x q d Y I C T J E n d d 4 W S p c J 6 u 3 J X 6 K U w 1 b k Z 1 F K b 5 S 1 i Q d T J K i y 9 h I T 4 p z D b o b b r i S M 0 o A c s 8 0 u r 2 Q j 0 E d W / 2 V f a W O F z i X i c H j F c I Y X D E d R N M d h G A C Z M G R K f x U 2 F m M K 5 A f C u q 9 t 3 0 k u t b / a A 5 k m k P c L / g R Q S w M E F A A C A A g A N 2 I 9 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d i P U 8 o i k e 4 D g A A A B E A A A A T A B w A R m 9 y b X V s Y X M v U 2 V j d G l v b j E u b S C i G A A o o B Q A A A A A A A A A A A A A A A A A A A A A A A A A A A A r T k 0 u y c z P U w i G 0 I b W A F B L A Q I t A B Q A A g A I A D d i P U / T H W d o p w A A A P g A A A A S A A A A A A A A A A A A A A A A A A A A A A B D b 2 5 m a W c v U G F j a 2 F n Z S 5 4 b W x Q S w E C L Q A U A A I A C A A 3 Y j 1 P D 8 r p q 6 Q A A A D p A A A A E w A A A A A A A A A A A A A A A A D z A A A A W 0 N v b n R l b n R f V H l w Z X N d L n h t b F B L A Q I t A B Q A A g A I A D d i P U 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e b P o i Q H D e T b n 8 G t A w o B n 7 A A A A A A I A A A A A A B B m A A A A A Q A A I A A A A J R o H H e b a / y k 2 5 U e n v + x z t h 3 Z M M M e i D i E T A P u U S w 2 u V h A A A A A A 6 A A A A A A g A A I A A A A C h I K K E Z 6 D B P + E a Q r u n p 2 N o s b R Z 6 2 H d 5 5 V J l t 7 V O g g M i U A A A A J S N 7 U 7 h n s I t q x R 2 J O v d O r c X k t B S 5 s o t q B h D k K f X P / k Z g I P S H A 9 Y u Q M t i v w A 8 g D D f 2 v p 0 v w v e X K I f 6 b O L h s P n 4 q k p Z P v v y x O 4 c q J g m m I 4 P t B Q A A A A H 9 5 p X 0 3 A J 5 H H R G 9 n J 4 7 / 0 p V f o s P 6 V X E Y 2 c N I W O 5 w r 5 + F k 1 s k D d P e w t f / h 9 O v g Q h t A 2 f q Q j g A i g 4 I I u t R h X k e V I = < / D a t a M a s h u p > 
</file>

<file path=customXml/itemProps1.xml><?xml version="1.0" encoding="utf-8"?>
<ds:datastoreItem xmlns:ds="http://schemas.openxmlformats.org/officeDocument/2006/customXml" ds:itemID="{FD6F4AB7-EA18-48B4-87B5-73F11C194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66f58-2b60-44f8-b286-6cbc35e4d106"/>
    <ds:schemaRef ds:uri="d632c148-80c7-4174-b617-5888f6476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B6342F-6C41-4B0C-AA9B-5B27353C10E6}">
  <ds:schemaRefs>
    <ds:schemaRef ds:uri="http://schemas.microsoft.com/sharepoint/v3/contenttype/forms"/>
  </ds:schemaRefs>
</ds:datastoreItem>
</file>

<file path=customXml/itemProps3.xml><?xml version="1.0" encoding="utf-8"?>
<ds:datastoreItem xmlns:ds="http://schemas.openxmlformats.org/officeDocument/2006/customXml" ds:itemID="{CFE3D656-0DDC-4710-85A0-7FE42451FEDE}">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85766f58-2b60-44f8-b286-6cbc35e4d106"/>
    <ds:schemaRef ds:uri="http://schemas.openxmlformats.org/package/2006/metadata/core-properties"/>
    <ds:schemaRef ds:uri="d632c148-80c7-4174-b617-5888f64763a5"/>
    <ds:schemaRef ds:uri="http://www.w3.org/XML/1998/namespace"/>
    <ds:schemaRef ds:uri="http://purl.org/dc/terms/"/>
  </ds:schemaRefs>
</ds:datastoreItem>
</file>

<file path=customXml/itemProps4.xml><?xml version="1.0" encoding="utf-8"?>
<ds:datastoreItem xmlns:ds="http://schemas.openxmlformats.org/officeDocument/2006/customXml" ds:itemID="{747CF7C1-65C1-4A92-85D7-B4FF0F8BEA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 Summary</vt:lpstr>
      <vt:lpstr>Risks</vt:lpstr>
      <vt:lpstr>Actions</vt:lpstr>
      <vt:lpstr>Decisions</vt:lpstr>
      <vt:lpstr>Issues</vt:lpstr>
      <vt:lpstr>Changes</vt:lpstr>
      <vt:lpstr>Assumptions &amp; Constraints</vt:lpstr>
      <vt:lpstr>Lessons Learned</vt:lpstr>
      <vt:lpstr>Metadata</vt:lpstr>
      <vt:lpstr>Risks!Print_Titles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Kestrel Stone</dc:creator>
  <cp:lastModifiedBy>Kestrel Stone</cp:lastModifiedBy>
  <cp:lastPrinted>2018-03-09T02:01:30Z</cp:lastPrinted>
  <dcterms:created xsi:type="dcterms:W3CDTF">2017-06-26T01:18:42Z</dcterms:created>
  <dcterms:modified xsi:type="dcterms:W3CDTF">2019-09-29T04:17:05Z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0x01010062354F9797EC3D4E95202DD764AEC3FE</vt:lpwstr>
  </property>
</Properties>
</file>